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-90" windowWidth="11595" windowHeight="9765" tabRatio="396" activeTab="4"/>
  </bookViews>
  <sheets>
    <sheet name="3-5" sheetId="21" r:id="rId1"/>
    <sheet name="6" sheetId="23" r:id="rId2"/>
    <sheet name="7" sheetId="15" r:id="rId3"/>
    <sheet name="8" sheetId="22" r:id="rId4"/>
    <sheet name="9-10" sheetId="19" r:id="rId5"/>
  </sheets>
  <definedNames>
    <definedName name="_xlnm.Print_Area" localSheetId="2">'7'!$A$1:$R$39</definedName>
    <definedName name="_xlnm.Print_Area" localSheetId="3">'8'!$A$1:$P$37</definedName>
    <definedName name="_xlnm.Print_Area" localSheetId="4">'9-10'!$A$1:$M$114</definedName>
  </definedNames>
  <calcPr calcId="144525"/>
</workbook>
</file>

<file path=xl/calcChain.xml><?xml version="1.0" encoding="utf-8"?>
<calcChain xmlns="http://schemas.openxmlformats.org/spreadsheetml/2006/main">
  <c r="H95" i="19" l="1"/>
  <c r="J95" i="19"/>
  <c r="L95" i="19"/>
  <c r="G32" i="19"/>
  <c r="P29" i="22"/>
  <c r="N31" i="15"/>
  <c r="R31" i="15" s="1"/>
  <c r="E38" i="21"/>
  <c r="K38" i="21"/>
  <c r="N24" i="22"/>
  <c r="L24" i="22"/>
  <c r="L31" i="22" s="1"/>
  <c r="J24" i="22"/>
  <c r="F24" i="22"/>
  <c r="N17" i="22"/>
  <c r="L17" i="22"/>
  <c r="J17" i="22"/>
  <c r="H17" i="22"/>
  <c r="H24" i="22" s="1"/>
  <c r="F17" i="22"/>
  <c r="P15" i="22"/>
  <c r="P13" i="22"/>
  <c r="M33" i="15"/>
  <c r="K33" i="15"/>
  <c r="G33" i="15"/>
  <c r="E33" i="15"/>
  <c r="N30" i="15"/>
  <c r="R30" i="15" s="1"/>
  <c r="N29" i="15"/>
  <c r="Q26" i="15"/>
  <c r="Q33" i="15" s="1"/>
  <c r="O26" i="15"/>
  <c r="O33" i="15" s="1"/>
  <c r="I26" i="15"/>
  <c r="I33" i="15" s="1"/>
  <c r="N24" i="15"/>
  <c r="R24" i="15" s="1"/>
  <c r="N23" i="15"/>
  <c r="R23" i="15" s="1"/>
  <c r="N22" i="15"/>
  <c r="R22" i="15" s="1"/>
  <c r="P19" i="15"/>
  <c r="P26" i="15" s="1"/>
  <c r="P33" i="15" s="1"/>
  <c r="L19" i="15"/>
  <c r="L26" i="15" s="1"/>
  <c r="J19" i="15"/>
  <c r="J26" i="15" s="1"/>
  <c r="J33" i="15" s="1"/>
  <c r="H19" i="15"/>
  <c r="H26" i="15" s="1"/>
  <c r="H33" i="15" s="1"/>
  <c r="F19" i="15"/>
  <c r="F26" i="15" s="1"/>
  <c r="F33" i="15" s="1"/>
  <c r="D19" i="15"/>
  <c r="D26" i="15" s="1"/>
  <c r="D33" i="15" s="1"/>
  <c r="N17" i="15"/>
  <c r="R17" i="15" s="1"/>
  <c r="N14" i="15"/>
  <c r="R14" i="15" s="1"/>
  <c r="P17" i="22" l="1"/>
  <c r="R19" i="15"/>
  <c r="R26" i="15" s="1"/>
  <c r="R33" i="15" s="1"/>
  <c r="N19" i="15"/>
  <c r="N26" i="15" s="1"/>
  <c r="N33" i="15" s="1"/>
  <c r="O144" i="21" l="1"/>
  <c r="O147" i="21" s="1"/>
  <c r="I144" i="21"/>
  <c r="I147" i="21" s="1"/>
  <c r="O92" i="21"/>
  <c r="I92" i="21"/>
  <c r="O82" i="21"/>
  <c r="I82" i="21"/>
  <c r="O94" i="21" l="1"/>
  <c r="O149" i="21" s="1"/>
  <c r="I94" i="21"/>
  <c r="I149" i="21" s="1"/>
  <c r="O38" i="21" l="1"/>
  <c r="I38" i="21"/>
  <c r="O26" i="21"/>
  <c r="I26" i="21"/>
  <c r="O40" i="21" l="1"/>
  <c r="I40" i="21"/>
  <c r="P28" i="22"/>
  <c r="P27" i="22"/>
  <c r="N31" i="22"/>
  <c r="J31" i="22"/>
  <c r="H31" i="22"/>
  <c r="F31" i="22"/>
  <c r="P22" i="22"/>
  <c r="P21" i="22"/>
  <c r="P24" i="22" l="1"/>
  <c r="P31" i="22" s="1"/>
  <c r="A3" i="15"/>
  <c r="K32" i="19"/>
  <c r="K45" i="19" s="1"/>
  <c r="I83" i="19"/>
  <c r="M32" i="19"/>
  <c r="M45" i="19" s="1"/>
  <c r="K51" i="19" l="1"/>
  <c r="K83" i="19"/>
  <c r="M83" i="19"/>
  <c r="K144" i="21" l="1"/>
  <c r="K147" i="21" s="1"/>
  <c r="E144" i="21"/>
  <c r="E147" i="21" s="1"/>
  <c r="M93" i="19" l="1"/>
  <c r="K93" i="19"/>
  <c r="I93" i="19"/>
  <c r="G93" i="19"/>
  <c r="A2" i="22"/>
  <c r="E44" i="23"/>
  <c r="G44" i="23"/>
  <c r="I44" i="23"/>
  <c r="K44" i="23"/>
  <c r="M106" i="21"/>
  <c r="M162" i="21" s="1"/>
  <c r="A106" i="21"/>
  <c r="A162" i="21" s="1"/>
  <c r="G83" i="19"/>
  <c r="K95" i="19" l="1"/>
  <c r="K98" i="19" s="1"/>
  <c r="A56" i="23"/>
  <c r="K56" i="23"/>
  <c r="M144" i="21"/>
  <c r="G144" i="21"/>
  <c r="K82" i="21"/>
  <c r="I24" i="22" l="1"/>
  <c r="G24" i="22"/>
  <c r="A56" i="19"/>
  <c r="A113" i="19" s="1"/>
  <c r="M51" i="19"/>
  <c r="M95" i="19" s="1"/>
  <c r="M98" i="19" s="1"/>
  <c r="I32" i="19"/>
  <c r="I45" i="19" s="1"/>
  <c r="G45" i="19"/>
  <c r="G51" i="19" s="1"/>
  <c r="I51" i="19" l="1"/>
  <c r="I95" i="19" s="1"/>
  <c r="I98" i="19" s="1"/>
  <c r="E92" i="21"/>
  <c r="G92" i="21"/>
  <c r="K92" i="21"/>
  <c r="K94" i="21" s="1"/>
  <c r="M92" i="21"/>
  <c r="M82" i="21"/>
  <c r="G82" i="21"/>
  <c r="E82" i="21"/>
  <c r="K22" i="23"/>
  <c r="I22" i="23"/>
  <c r="G22" i="23"/>
  <c r="E22" i="23"/>
  <c r="K15" i="23"/>
  <c r="I15" i="23"/>
  <c r="G15" i="23"/>
  <c r="E15" i="23"/>
  <c r="E24" i="23" s="1"/>
  <c r="M38" i="21"/>
  <c r="G38" i="21"/>
  <c r="M26" i="21"/>
  <c r="K26" i="21"/>
  <c r="G26" i="21"/>
  <c r="E26" i="21"/>
  <c r="M147" i="21"/>
  <c r="G147" i="21"/>
  <c r="A3" i="22"/>
  <c r="A3" i="19" s="1"/>
  <c r="A115" i="21"/>
  <c r="A113" i="21"/>
  <c r="A111" i="21"/>
  <c r="A167" i="21"/>
  <c r="A59" i="23" s="1"/>
  <c r="A59" i="21"/>
  <c r="A57" i="21"/>
  <c r="H40" i="21"/>
  <c r="G95" i="19" l="1"/>
  <c r="G98" i="19" s="1"/>
  <c r="I24" i="23"/>
  <c r="G40" i="21"/>
  <c r="G24" i="23"/>
  <c r="G31" i="23" s="1"/>
  <c r="G34" i="23" s="1"/>
  <c r="G38" i="23" s="1"/>
  <c r="K24" i="23"/>
  <c r="K31" i="23" s="1"/>
  <c r="K34" i="23" s="1"/>
  <c r="K38" i="23" s="1"/>
  <c r="I31" i="23"/>
  <c r="I34" i="23" s="1"/>
  <c r="I38" i="23" s="1"/>
  <c r="A1" i="23"/>
  <c r="A1" i="15" s="1"/>
  <c r="A1" i="22" s="1"/>
  <c r="A1" i="19" s="1"/>
  <c r="A58" i="19" s="1"/>
  <c r="K40" i="21"/>
  <c r="E40" i="21"/>
  <c r="A38" i="15"/>
  <c r="A36" i="22" s="1"/>
  <c r="E31" i="23"/>
  <c r="E34" i="23" s="1"/>
  <c r="E38" i="23" s="1"/>
  <c r="M40" i="21"/>
  <c r="A60" i="19"/>
  <c r="G94" i="21"/>
  <c r="G149" i="21" s="1"/>
  <c r="M94" i="21"/>
  <c r="M149" i="21" s="1"/>
  <c r="K149" i="21"/>
  <c r="E94" i="21"/>
  <c r="E149" i="21" s="1"/>
</calcChain>
</file>

<file path=xl/sharedStrings.xml><?xml version="1.0" encoding="utf-8"?>
<sst xmlns="http://schemas.openxmlformats.org/spreadsheetml/2006/main" count="477" uniqueCount="213">
  <si>
    <t>Notes</t>
  </si>
  <si>
    <t>Other current liabilities</t>
  </si>
  <si>
    <t>Share capital</t>
  </si>
  <si>
    <t>Retained earnings</t>
  </si>
  <si>
    <t>Cash flows from financing activities</t>
  </si>
  <si>
    <t>Consolidated</t>
  </si>
  <si>
    <t>Company</t>
  </si>
  <si>
    <t>share capital</t>
  </si>
  <si>
    <t>Total</t>
  </si>
  <si>
    <t>Other non-current liabilities</t>
  </si>
  <si>
    <t>Total current liabilities</t>
  </si>
  <si>
    <t>Total non-current liabilities</t>
  </si>
  <si>
    <t xml:space="preserve">   </t>
  </si>
  <si>
    <t>Issued and fully paid-up share capital</t>
  </si>
  <si>
    <t>Unappropriated</t>
  </si>
  <si>
    <t xml:space="preserve">Authorised share capital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</si>
  <si>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</si>
  <si>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</si>
  <si>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</si>
  <si>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</si>
  <si>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</si>
  <si>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</si>
  <si>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</si>
  <si>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Non-current liabilities</t>
  </si>
  <si>
    <t>Total liabilities</t>
  </si>
  <si>
    <t>Cash and cash equivalents</t>
  </si>
  <si>
    <t>Other non-current assets</t>
  </si>
  <si>
    <t>Share of profit (loss) of investments - equity</t>
  </si>
  <si>
    <t>Loss attributable to minorities, net</t>
  </si>
  <si>
    <t>Cash flows from operating activities</t>
  </si>
  <si>
    <t>2011</t>
  </si>
  <si>
    <t>Statements of Financial Position</t>
  </si>
  <si>
    <t>Non-controlling interests</t>
  </si>
  <si>
    <t>Employee benefit obligations</t>
  </si>
  <si>
    <t xml:space="preserve">Equity attributable to owners of </t>
  </si>
  <si>
    <t>the parent</t>
  </si>
  <si>
    <t>2012</t>
  </si>
  <si>
    <t>Other current assets</t>
  </si>
  <si>
    <t>Cash flows from investing activities</t>
  </si>
  <si>
    <t>of the parent</t>
  </si>
  <si>
    <t>Total owners</t>
  </si>
  <si>
    <t>Other</t>
  </si>
  <si>
    <t xml:space="preserve"> income</t>
  </si>
  <si>
    <t>Short-term investments</t>
  </si>
  <si>
    <t>Trade and other receivables</t>
  </si>
  <si>
    <t>Investments in subsidiaries</t>
  </si>
  <si>
    <t xml:space="preserve">   Ordinary shares, 259.14 million shares</t>
  </si>
  <si>
    <t>Appropriated - legal reserve</t>
  </si>
  <si>
    <t xml:space="preserve">Cost of sales and services </t>
  </si>
  <si>
    <t xml:space="preserve">Other comprehensive income </t>
  </si>
  <si>
    <t xml:space="preserve">Current portion of liability </t>
  </si>
  <si>
    <t>under finance lease</t>
  </si>
  <si>
    <t>Trade and other payables</t>
  </si>
  <si>
    <t>Interest income</t>
  </si>
  <si>
    <t>Accrued income tax</t>
  </si>
  <si>
    <t>Baht</t>
  </si>
  <si>
    <t>Intangible assets, net</t>
  </si>
  <si>
    <t>Property, plant and equipment, net</t>
  </si>
  <si>
    <t>Gross profit</t>
  </si>
  <si>
    <t xml:space="preserve">    Owners of the parent </t>
  </si>
  <si>
    <t xml:space="preserve">    Non-controlling interest in subsidiaries</t>
  </si>
  <si>
    <t>comprehensive</t>
  </si>
  <si>
    <t>Short-term loans to subsidiaries, net</t>
  </si>
  <si>
    <t>VAT receivable</t>
  </si>
  <si>
    <t>Bank overdrafts</t>
  </si>
  <si>
    <t>Attributable to owners of the parent</t>
  </si>
  <si>
    <t>Issued</t>
  </si>
  <si>
    <t>and paid-up</t>
  </si>
  <si>
    <t>Non-</t>
  </si>
  <si>
    <t>controlling</t>
  </si>
  <si>
    <t>interests</t>
  </si>
  <si>
    <t>Matching Maximize Solution Public Company Limited</t>
  </si>
  <si>
    <t>Investment properties</t>
  </si>
  <si>
    <t>Current portion of long-term borrowing</t>
  </si>
  <si>
    <t>from financial institution</t>
  </si>
  <si>
    <t>Short-term loan from subsidiary</t>
  </si>
  <si>
    <t>Adjustments for:</t>
  </si>
  <si>
    <t>Reversal of impairment of short-term loan</t>
  </si>
  <si>
    <t>Depreciation and amortisation charge</t>
  </si>
  <si>
    <t>Loss from impairment of investment in subsidiaries</t>
  </si>
  <si>
    <t>Gain from disposal of equipment</t>
  </si>
  <si>
    <t>Loss from write-off of equipment</t>
  </si>
  <si>
    <t>Finance costs</t>
  </si>
  <si>
    <t>Change in operating assets and liabilities:</t>
  </si>
  <si>
    <t>-  Other current assets</t>
  </si>
  <si>
    <t>Withholding tax refunded</t>
  </si>
  <si>
    <t>Corporate income tax paid</t>
  </si>
  <si>
    <t>Interest received</t>
  </si>
  <si>
    <t>Interest paid</t>
  </si>
  <si>
    <t>Cash payment for short-term investments</t>
  </si>
  <si>
    <t>Cash payment for short-term loans to subsidiaries</t>
  </si>
  <si>
    <t>Cash received from short-term loans to subsidiaries</t>
  </si>
  <si>
    <t>Cash payment for purchases of assets for rent</t>
  </si>
  <si>
    <t>Cash payment for purchases of equipment</t>
  </si>
  <si>
    <t>Proceeds from disposal of assets for rent</t>
  </si>
  <si>
    <t>Proceeds from disposal of equipment</t>
  </si>
  <si>
    <t>Cash payment for purchases of intangible assets</t>
  </si>
  <si>
    <t>Interest received from short-term investments</t>
  </si>
  <si>
    <t>Interest received from short-term loans to subsidiaries</t>
  </si>
  <si>
    <t>Repayments to long-term borrowing from</t>
  </si>
  <si>
    <t>financial institution</t>
  </si>
  <si>
    <t>Repayments to short-term loan from subsidiary</t>
  </si>
  <si>
    <t>Net increase (decrease) in cash and cash equivalents</t>
  </si>
  <si>
    <t>Opening balance of cash and cash equivalents</t>
  </si>
  <si>
    <t>Closing balance of cash and cash equivalents</t>
  </si>
  <si>
    <t>Non-cash transactions</t>
  </si>
  <si>
    <t>-  VAT receivable</t>
  </si>
  <si>
    <t>-  Other non-current assets</t>
  </si>
  <si>
    <t>-  Trade and other payables</t>
  </si>
  <si>
    <t>-  Other current liabilities</t>
  </si>
  <si>
    <t>Repayments to liability under finance lease</t>
  </si>
  <si>
    <t>Liability under finance lease</t>
  </si>
  <si>
    <t xml:space="preserve">Director   __________________________________   </t>
  </si>
  <si>
    <t xml:space="preserve">Director   _______________________________         </t>
  </si>
  <si>
    <t>Assets for rent, net</t>
  </si>
  <si>
    <t xml:space="preserve">Revenue </t>
  </si>
  <si>
    <r>
      <rPr>
        <b/>
        <sz val="10"/>
        <rFont val="Times New Roman"/>
        <family val="1"/>
      </rPr>
      <t xml:space="preserve">Total revenue       </t>
    </r>
    <r>
      <rPr>
        <sz val="10"/>
        <rFont val="Times New Roman"/>
        <family val="1"/>
      </rPr>
      <t xml:space="preserve">      </t>
    </r>
  </si>
  <si>
    <t>Cost of sales</t>
  </si>
  <si>
    <t>Total cost of sales and services</t>
  </si>
  <si>
    <t>Other income</t>
  </si>
  <si>
    <t>Selling expenses</t>
  </si>
  <si>
    <t>Administrative expenses</t>
  </si>
  <si>
    <t>Other expenses</t>
  </si>
  <si>
    <t>Income tax expense</t>
  </si>
  <si>
    <t xml:space="preserve">Retained earnings </t>
  </si>
  <si>
    <t>Net cash used in financing activities</t>
  </si>
  <si>
    <t>Share premium</t>
  </si>
  <si>
    <t>Services income</t>
  </si>
  <si>
    <t>Sales</t>
  </si>
  <si>
    <t>Cost of providing services</t>
  </si>
  <si>
    <t>Share</t>
  </si>
  <si>
    <t xml:space="preserve">Share </t>
  </si>
  <si>
    <t>premium</t>
  </si>
  <si>
    <t>-  Restricted cash</t>
  </si>
  <si>
    <t>-  Trade and other receivables</t>
  </si>
  <si>
    <t>-  Inventories and productions in progress</t>
  </si>
  <si>
    <t>Cash payment for investment in subsidiaries</t>
  </si>
  <si>
    <t xml:space="preserve">      at par value of Baht 1 each</t>
  </si>
  <si>
    <t xml:space="preserve">      paid-up of Baht 1 each</t>
  </si>
  <si>
    <t>Legal reserve</t>
  </si>
  <si>
    <t>Loss from write-off of withholding tax</t>
  </si>
  <si>
    <t>Dividend income</t>
  </si>
  <si>
    <t>Dividend income from subsidiaries</t>
  </si>
  <si>
    <t>Dividend payments</t>
  </si>
  <si>
    <t>Profit before income tax expense</t>
  </si>
  <si>
    <t>Appropriated</t>
  </si>
  <si>
    <t>- legal reserve</t>
  </si>
  <si>
    <t>at sources (reversal)</t>
  </si>
  <si>
    <t xml:space="preserve">Provision for withholding tax deducted </t>
  </si>
  <si>
    <t>Net cash generated from (used in) investing activities</t>
  </si>
  <si>
    <t>Net cash generated from (used in) operating activities</t>
  </si>
  <si>
    <t>Liabilities and shareholders’ equity</t>
  </si>
  <si>
    <t>Shareholders’ equity</t>
  </si>
  <si>
    <t>Total shareholders’ equity</t>
  </si>
  <si>
    <t>Total liabilities and shareholders’ equity</t>
  </si>
  <si>
    <t>Cash received from short-term investments</t>
  </si>
  <si>
    <t xml:space="preserve">Outstanding payable arising from </t>
  </si>
  <si>
    <t>purchases of equipment</t>
  </si>
  <si>
    <t>Outstanding payable arising from</t>
  </si>
  <si>
    <t xml:space="preserve"> purchases of assets for rent</t>
  </si>
  <si>
    <t>-</t>
  </si>
  <si>
    <t>Profit (loss) attributable to:</t>
  </si>
  <si>
    <t>Dividends</t>
  </si>
  <si>
    <t>Statements of Comprehensive Income</t>
  </si>
  <si>
    <t>For the years ended 31 December 2012 and 2011</t>
  </si>
  <si>
    <t>31 December</t>
  </si>
  <si>
    <t>1 January</t>
  </si>
  <si>
    <t xml:space="preserve">Long-term borrowing from </t>
  </si>
  <si>
    <t>Balance as at 31 December 2011</t>
  </si>
  <si>
    <t>-  Employee benefit</t>
  </si>
  <si>
    <t>As at 31 December 2012 and 2011 and 1 January 2011</t>
  </si>
  <si>
    <t>Restricted cash - current portion</t>
  </si>
  <si>
    <t>Restated</t>
  </si>
  <si>
    <t>Withholding tax deducted at sources, net</t>
  </si>
  <si>
    <t>Restricted cash - non current portion</t>
  </si>
  <si>
    <t>Profit for the year</t>
  </si>
  <si>
    <t xml:space="preserve">Total comprehensive income  </t>
  </si>
  <si>
    <t>for the year</t>
  </si>
  <si>
    <t xml:space="preserve">Consolidated </t>
  </si>
  <si>
    <t>Opening balance as at 1 January 2011</t>
  </si>
  <si>
    <t xml:space="preserve">Retrospective adjustment due to changes </t>
  </si>
  <si>
    <t>Balance after adjustment</t>
  </si>
  <si>
    <t>Changes in equity for the year 2011</t>
  </si>
  <si>
    <t>Total comprehensive income (loss) for the year</t>
  </si>
  <si>
    <t>Changes in equity for year 2012</t>
  </si>
  <si>
    <t>Closing balance as at 31 December 2012</t>
  </si>
  <si>
    <t>Retrospective adjustment due to changes in accounting policy</t>
  </si>
  <si>
    <t>Total comprehensive income for the year</t>
  </si>
  <si>
    <t>Changes in equity for the year 2012</t>
  </si>
  <si>
    <t xml:space="preserve">Statements of Changes in Shareholders’ Equity </t>
  </si>
  <si>
    <t xml:space="preserve">Statements of Cash Flows </t>
  </si>
  <si>
    <t>Loss from inventory obsolescences</t>
  </si>
  <si>
    <r>
      <t xml:space="preserve">Statements of Cash Flows </t>
    </r>
    <r>
      <rPr>
        <sz val="10"/>
        <rFont val="Times New Roman"/>
        <family val="1"/>
      </rPr>
      <t>(Cont’d)</t>
    </r>
  </si>
  <si>
    <r>
      <t xml:space="preserve">Statements of Financial Position </t>
    </r>
    <r>
      <rPr>
        <sz val="9"/>
        <color theme="1"/>
        <rFont val="Times New Roman"/>
        <family val="1"/>
      </rPr>
      <t>(Cont’d)</t>
    </r>
  </si>
  <si>
    <r>
      <t>Liabilities and shareholders’ equity</t>
    </r>
    <r>
      <rPr>
        <sz val="9"/>
        <color theme="1"/>
        <rFont val="Times New Roman"/>
        <family val="1"/>
      </rPr>
      <t xml:space="preserve"> (Cont’d)</t>
    </r>
  </si>
  <si>
    <t>Earnings per share</t>
  </si>
  <si>
    <t>Basic earnings per share</t>
  </si>
  <si>
    <t>Diluted earnings per share</t>
  </si>
  <si>
    <t>-  Non-current liabilities</t>
  </si>
  <si>
    <t>Provision of goods returns</t>
  </si>
  <si>
    <t>Proceeds from dissolution of a subsidiary</t>
  </si>
  <si>
    <t xml:space="preserve">Bad debt expenses and doubtful accounts </t>
  </si>
  <si>
    <t>18, 29.6</t>
  </si>
  <si>
    <t>Reversal of allowance for doubtful accounts</t>
  </si>
  <si>
    <t>The accompanying notes on pages 11 to 47 are an integral part of these consolidated and company financial statements.</t>
  </si>
  <si>
    <t>Actuarial gains</t>
  </si>
  <si>
    <t xml:space="preserve">   Ordinary shares, 535 million shares</t>
  </si>
  <si>
    <t xml:space="preserve">   (2011: Ordinary shares, 324 million shares</t>
  </si>
  <si>
    <t xml:space="preserve">      at par value of Baht 1 each)</t>
  </si>
  <si>
    <t xml:space="preserve">   - retirement benefit obligations</t>
  </si>
  <si>
    <t>Gain from disposal of assets for rent</t>
  </si>
  <si>
    <t xml:space="preserve">   in accounting policy </t>
  </si>
  <si>
    <t xml:space="preserve">Inventories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</si>
</sst>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87" formatCode="_(* #,##0.00_);_(* \(#,##0.00\);_(* &quot;-&quot;??_);_(@_)"/>
    <numFmt numFmtId="188" formatCode="&quot;$&quot;#,##0_);\(&quot;$&quot;#,##0\)"/>
    <numFmt numFmtId="189" formatCode="_(* #,##0_);_(* \(#,##0\);_(* &quot;-&quot;??_);_(@_)"/>
    <numFmt numFmtId="190" formatCode="#,##0;\(#,##0\)"/>
    <numFmt numFmtId="191" formatCode="_-* #,##0_-;\-* #,##0_-;_-* &quot;-&quot;??_-;_-@_-"/>
    <numFmt numFmtId="192" formatCode="#,##0;\(#,##0\);&quot;-&quot;;@"/>
    <numFmt numFmtId="193" formatCode="#,##0.00;\(#,##0.00\);&quot;-&quot;;@"/>
    <numFmt numFmtId="194" formatCode="#,##0.000;\(#,##0.000\);&quot;-&quot;;@"/>
    <numFmt numFmtId="195" formatCode="#,##0;\(#,##0\);\-"/>
  </numFmts>
  <fonts count="33" x14ac:knownFonts="1">
    <font>
      <sz val="14"/>
      <name val="Cordia New"/>
      <charset val="222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name val="Arial"/>
      <family val="2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9"/>
      <name val="Times New Roman"/>
      <family val="1"/>
    </font>
    <font>
      <sz val="12"/>
      <name val="Helv"/>
      <charset val="222"/>
    </font>
    <font>
      <sz val="14"/>
      <name val="AngsanaUPC"/>
      <family val="1"/>
    </font>
    <font>
      <sz val="10"/>
      <color theme="1"/>
      <name val="Arial"/>
      <family val="2"/>
    </font>
    <font>
      <sz val="12"/>
      <name val="Angsana New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u/>
      <sz val="9"/>
      <color theme="1"/>
      <name val="Times New Roman"/>
      <family val="1"/>
    </font>
    <font>
      <u/>
      <sz val="9"/>
      <color theme="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87" fontId="1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9" fontId="6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9" fillId="21" borderId="2" applyNumberFormat="0" applyAlignment="0" applyProtection="0"/>
    <xf numFmtId="0" fontId="10" fillId="0" borderId="6" applyNumberFormat="0" applyFill="0" applyAlignment="0" applyProtection="0"/>
    <xf numFmtId="0" fontId="11" fillId="3" borderId="0" applyNumberFormat="0" applyBorder="0" applyAlignment="0" applyProtection="0"/>
    <xf numFmtId="0" fontId="12" fillId="20" borderId="8" applyNumberFormat="0" applyAlignment="0" applyProtection="0"/>
    <xf numFmtId="0" fontId="13" fillId="20" borderId="1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6" fillId="0" borderId="0"/>
    <xf numFmtId="39" fontId="25" fillId="0" borderId="0"/>
    <xf numFmtId="0" fontId="18" fillId="7" borderId="1" applyNumberFormat="0" applyAlignment="0" applyProtection="0"/>
    <xf numFmtId="0" fontId="19" fillId="22" borderId="0" applyNumberFormat="0" applyBorder="0" applyAlignment="0" applyProtection="0"/>
    <xf numFmtId="0" fontId="20" fillId="0" borderId="9" applyNumberFormat="0" applyFill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" fillId="23" borderId="7" applyNumberFormat="0" applyFon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187" fontId="27" fillId="0" borderId="0" applyFont="0" applyFill="0" applyBorder="0" applyAlignment="0" applyProtection="0"/>
  </cellStyleXfs>
  <cellXfs count="383">
    <xf numFmtId="0" fontId="0" fillId="0" borderId="0" xfId="0"/>
    <xf numFmtId="192" fontId="2" fillId="0" borderId="0" xfId="19" quotePrefix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92" fontId="3" fillId="0" borderId="0" xfId="20" applyNumberFormat="1" applyFont="1" applyAlignment="1">
      <alignment horizontal="right" vertical="center"/>
    </xf>
    <xf numFmtId="192" fontId="3" fillId="0" borderId="0" xfId="20" applyNumberFormat="1" applyFont="1" applyFill="1" applyAlignment="1">
      <alignment horizontal="right" vertical="center"/>
    </xf>
    <xf numFmtId="192" fontId="3" fillId="0" borderId="0" xfId="20" applyNumberFormat="1" applyFont="1" applyFill="1" applyBorder="1" applyAlignment="1">
      <alignment horizontal="right" vertical="center"/>
    </xf>
    <xf numFmtId="192" fontId="3" fillId="0" borderId="0" xfId="20" applyNumberFormat="1" applyFont="1" applyBorder="1" applyAlignment="1">
      <alignment horizontal="right" vertical="center"/>
    </xf>
    <xf numFmtId="192" fontId="3" fillId="0" borderId="10" xfId="20" applyNumberFormat="1" applyFont="1" applyBorder="1" applyAlignment="1">
      <alignment horizontal="right" vertical="center"/>
    </xf>
    <xf numFmtId="192" fontId="3" fillId="0" borderId="12" xfId="20" applyNumberFormat="1" applyFont="1" applyBorder="1" applyAlignment="1">
      <alignment horizontal="right" vertical="center"/>
    </xf>
    <xf numFmtId="0" fontId="2" fillId="0" borderId="0" xfId="27" applyFont="1" applyAlignment="1">
      <alignment horizontal="left" vertical="center"/>
    </xf>
    <xf numFmtId="0" fontId="3" fillId="0" borderId="0" xfId="27" quotePrefix="1" applyNumberFormat="1" applyFont="1" applyBorder="1" applyAlignment="1">
      <alignment horizontal="justify" vertical="center"/>
    </xf>
    <xf numFmtId="0" fontId="3" fillId="0" borderId="0" xfId="27" quotePrefix="1" applyNumberFormat="1" applyFont="1" applyBorder="1" applyAlignment="1">
      <alignment horizontal="center" vertical="center"/>
    </xf>
    <xf numFmtId="192" fontId="3" fillId="0" borderId="0" xfId="27" quotePrefix="1" applyNumberFormat="1" applyFont="1" applyBorder="1" applyAlignment="1">
      <alignment horizontal="justify" vertical="center"/>
    </xf>
    <xf numFmtId="192" fontId="3" fillId="0" borderId="0" xfId="27" quotePrefix="1" applyNumberFormat="1" applyFont="1" applyFill="1" applyBorder="1" applyAlignment="1">
      <alignment horizontal="justify" vertical="center"/>
    </xf>
    <xf numFmtId="192" fontId="3" fillId="0" borderId="0" xfId="27" applyNumberFormat="1" applyFont="1" applyAlignment="1">
      <alignment vertical="center"/>
    </xf>
    <xf numFmtId="0" fontId="3" fillId="0" borderId="0" xfId="27" applyFont="1" applyAlignment="1">
      <alignment vertical="center"/>
    </xf>
    <xf numFmtId="0" fontId="2" fillId="0" borderId="0" xfId="27" applyFont="1" applyAlignment="1">
      <alignment horizontal="center" vertical="center"/>
    </xf>
    <xf numFmtId="0" fontId="2" fillId="0" borderId="0" xfId="27" applyFont="1" applyAlignment="1">
      <alignment horizontal="centerContinuous" vertical="center"/>
    </xf>
    <xf numFmtId="192" fontId="2" fillId="0" borderId="0" xfId="22" applyNumberFormat="1" applyFont="1" applyBorder="1" applyAlignment="1">
      <alignment horizontal="right" vertical="center"/>
    </xf>
    <xf numFmtId="192" fontId="2" fillId="0" borderId="0" xfId="22" applyNumberFormat="1" applyFont="1" applyFill="1" applyBorder="1" applyAlignment="1">
      <alignment horizontal="right" vertical="center"/>
    </xf>
    <xf numFmtId="192" fontId="2" fillId="0" borderId="0" xfId="22" applyNumberFormat="1" applyFont="1" applyAlignment="1">
      <alignment horizontal="right" vertical="center"/>
    </xf>
    <xf numFmtId="192" fontId="2" fillId="0" borderId="0" xfId="22" applyNumberFormat="1" applyFont="1" applyFill="1" applyAlignment="1">
      <alignment horizontal="right" vertical="center"/>
    </xf>
    <xf numFmtId="0" fontId="2" fillId="0" borderId="0" xfId="27" applyFont="1" applyAlignment="1">
      <alignment vertical="center"/>
    </xf>
    <xf numFmtId="0" fontId="2" fillId="0" borderId="10" xfId="27" applyFont="1" applyBorder="1" applyAlignment="1">
      <alignment horizontal="left" vertical="center"/>
    </xf>
    <xf numFmtId="0" fontId="2" fillId="0" borderId="10" xfId="27" applyFont="1" applyBorder="1" applyAlignment="1">
      <alignment horizontal="center" vertical="center"/>
    </xf>
    <xf numFmtId="0" fontId="2" fillId="0" borderId="10" xfId="27" applyFont="1" applyBorder="1" applyAlignment="1">
      <alignment horizontal="centerContinuous" vertical="center"/>
    </xf>
    <xf numFmtId="192" fontId="2" fillId="0" borderId="10" xfId="22" applyNumberFormat="1" applyFont="1" applyBorder="1" applyAlignment="1">
      <alignment horizontal="right" vertical="center"/>
    </xf>
    <xf numFmtId="192" fontId="2" fillId="0" borderId="10" xfId="22" applyNumberFormat="1" applyFont="1" applyFill="1" applyBorder="1" applyAlignment="1">
      <alignment horizontal="right" vertical="center"/>
    </xf>
    <xf numFmtId="0" fontId="3" fillId="0" borderId="0" xfId="27" applyFont="1" applyAlignment="1">
      <alignment horizontal="center" vertical="center"/>
    </xf>
    <xf numFmtId="192" fontId="3" fillId="0" borderId="0" xfId="22" applyNumberFormat="1" applyFont="1" applyBorder="1" applyAlignment="1">
      <alignment horizontal="right" vertical="center"/>
    </xf>
    <xf numFmtId="192" fontId="3" fillId="0" borderId="0" xfId="22" applyNumberFormat="1" applyFont="1" applyFill="1" applyBorder="1" applyAlignment="1">
      <alignment horizontal="right" vertical="center"/>
    </xf>
    <xf numFmtId="192" fontId="3" fillId="0" borderId="0" xfId="22" applyNumberFormat="1" applyFont="1" applyFill="1" applyAlignment="1">
      <alignment horizontal="right" vertical="center"/>
    </xf>
    <xf numFmtId="192" fontId="3" fillId="0" borderId="0" xfId="22" applyNumberFormat="1" applyFont="1" applyAlignment="1">
      <alignment horizontal="right" vertical="center"/>
    </xf>
    <xf numFmtId="0" fontId="3" fillId="0" borderId="0" xfId="27" applyFont="1" applyAlignment="1">
      <alignment horizontal="left" vertical="center"/>
    </xf>
    <xf numFmtId="192" fontId="3" fillId="0" borderId="0" xfId="19" applyNumberFormat="1" applyFont="1" applyFill="1" applyBorder="1" applyAlignment="1">
      <alignment horizontal="right" vertical="center"/>
    </xf>
    <xf numFmtId="0" fontId="2" fillId="0" borderId="0" xfId="0" applyFont="1"/>
    <xf numFmtId="192" fontId="3" fillId="0" borderId="0" xfId="19" applyNumberFormat="1" applyFont="1" applyAlignment="1">
      <alignment horizontal="right" vertical="center"/>
    </xf>
    <xf numFmtId="192" fontId="3" fillId="0" borderId="0" xfId="19" applyNumberFormat="1" applyFont="1" applyBorder="1" applyAlignment="1">
      <alignment horizontal="right" vertical="center"/>
    </xf>
    <xf numFmtId="0" fontId="3" fillId="0" borderId="0" xfId="0" applyFont="1"/>
    <xf numFmtId="0" fontId="2" fillId="0" borderId="0" xfId="27" applyFont="1" applyBorder="1" applyAlignment="1">
      <alignment horizontal="left" vertical="center"/>
    </xf>
    <xf numFmtId="0" fontId="2" fillId="0" borderId="0" xfId="27" applyFont="1" applyBorder="1" applyAlignment="1">
      <alignment horizontal="center" vertical="center"/>
    </xf>
    <xf numFmtId="0" fontId="2" fillId="0" borderId="0" xfId="27" applyFont="1" applyBorder="1" applyAlignment="1">
      <alignment horizontal="centerContinuous" vertical="center"/>
    </xf>
    <xf numFmtId="192" fontId="2" fillId="0" borderId="11" xfId="22" applyNumberFormat="1" applyFont="1" applyBorder="1" applyAlignment="1">
      <alignment horizontal="right" vertical="center"/>
    </xf>
    <xf numFmtId="192" fontId="2" fillId="0" borderId="11" xfId="22" applyNumberFormat="1" applyFont="1" applyFill="1" applyBorder="1" applyAlignment="1">
      <alignment horizontal="right" vertical="center"/>
    </xf>
    <xf numFmtId="0" fontId="2" fillId="0" borderId="0" xfId="27" applyFont="1" applyFill="1" applyBorder="1" applyAlignment="1">
      <alignment horizontal="left" vertical="center"/>
    </xf>
    <xf numFmtId="0" fontId="2" fillId="0" borderId="0" xfId="27" applyFont="1" applyFill="1" applyBorder="1" applyAlignment="1">
      <alignment horizontal="center" vertical="center"/>
    </xf>
    <xf numFmtId="0" fontId="2" fillId="0" borderId="0" xfId="27" applyFont="1" applyFill="1" applyBorder="1" applyAlignment="1">
      <alignment horizontal="centerContinuous" vertical="center"/>
    </xf>
    <xf numFmtId="0" fontId="3" fillId="0" borderId="0" xfId="27" applyFont="1" applyFill="1" applyAlignment="1">
      <alignment vertical="center"/>
    </xf>
    <xf numFmtId="0" fontId="2" fillId="0" borderId="0" xfId="27" applyFont="1" applyFill="1" applyAlignment="1">
      <alignment vertical="center"/>
    </xf>
    <xf numFmtId="0" fontId="2" fillId="0" borderId="0" xfId="27" applyFont="1" applyFill="1" applyAlignment="1">
      <alignment horizontal="left" vertical="center"/>
    </xf>
    <xf numFmtId="0" fontId="2" fillId="0" borderId="0" xfId="27" applyFont="1" applyFill="1" applyAlignment="1">
      <alignment horizontal="center" vertical="center"/>
    </xf>
    <xf numFmtId="0" fontId="3" fillId="0" borderId="0" xfId="27" applyFont="1" applyFill="1" applyAlignment="1">
      <alignment horizontal="left" vertical="center"/>
    </xf>
    <xf numFmtId="0" fontId="2" fillId="0" borderId="10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center" vertical="center"/>
    </xf>
    <xf numFmtId="192" fontId="2" fillId="0" borderId="0" xfId="22" quotePrefix="1" applyNumberFormat="1" applyFont="1" applyFill="1" applyBorder="1" applyAlignment="1">
      <alignment horizontal="right" vertical="center"/>
    </xf>
    <xf numFmtId="40" fontId="3" fillId="0" borderId="0" xfId="40" applyNumberFormat="1" applyFont="1" applyAlignment="1" applyProtection="1">
      <alignment vertical="center"/>
    </xf>
    <xf numFmtId="0" fontId="3" fillId="0" borderId="0" xfId="0" applyFont="1" applyAlignment="1">
      <alignment vertical="center"/>
    </xf>
    <xf numFmtId="192" fontId="3" fillId="0" borderId="0" xfId="0" applyNumberFormat="1" applyFont="1" applyAlignment="1">
      <alignment vertical="center"/>
    </xf>
    <xf numFmtId="192" fontId="3" fillId="0" borderId="0" xfId="0" applyNumberFormat="1" applyFont="1" applyBorder="1" applyAlignment="1">
      <alignment vertical="center"/>
    </xf>
    <xf numFmtId="192" fontId="3" fillId="0" borderId="0" xfId="19" applyNumberFormat="1" applyFont="1" applyAlignment="1">
      <alignment vertical="center"/>
    </xf>
    <xf numFmtId="192" fontId="3" fillId="0" borderId="0" xfId="19" applyNumberFormat="1" applyFont="1" applyBorder="1" applyAlignment="1">
      <alignment vertical="center"/>
    </xf>
    <xf numFmtId="40" fontId="3" fillId="0" borderId="0" xfId="40" applyNumberFormat="1" applyFont="1" applyAlignment="1" applyProtection="1">
      <alignment horizontal="left" vertical="center"/>
    </xf>
    <xf numFmtId="0" fontId="3" fillId="0" borderId="0" xfId="0" applyFont="1" applyAlignment="1">
      <alignment horizontal="right" vertical="center"/>
    </xf>
    <xf numFmtId="192" fontId="3" fillId="0" borderId="0" xfId="0" applyNumberFormat="1" applyFont="1" applyBorder="1" applyAlignment="1">
      <alignment horizontal="right" vertical="center"/>
    </xf>
    <xf numFmtId="0" fontId="3" fillId="0" borderId="0" xfId="39" applyFont="1" applyAlignment="1">
      <alignment vertical="center"/>
    </xf>
    <xf numFmtId="192" fontId="3" fillId="0" borderId="10" xfId="19" applyNumberFormat="1" applyFont="1" applyBorder="1" applyAlignment="1">
      <alignment horizontal="right" vertical="center"/>
    </xf>
    <xf numFmtId="192" fontId="3" fillId="0" borderId="10" xfId="19" applyNumberFormat="1" applyFont="1" applyFill="1" applyBorder="1" applyAlignment="1">
      <alignment vertical="center"/>
    </xf>
    <xf numFmtId="192" fontId="3" fillId="0" borderId="0" xfId="20" applyNumberFormat="1" applyFont="1" applyFill="1" applyBorder="1" applyAlignment="1">
      <alignment vertical="center"/>
    </xf>
    <xf numFmtId="193" fontId="3" fillId="0" borderId="0" xfId="20" applyNumberFormat="1" applyFont="1" applyBorder="1" applyAlignment="1">
      <alignment horizontal="right" vertical="center"/>
    </xf>
    <xf numFmtId="194" fontId="3" fillId="0" borderId="0" xfId="20" applyNumberFormat="1" applyFont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2" fillId="0" borderId="0" xfId="27" applyFont="1" applyFill="1" applyBorder="1" applyAlignment="1">
      <alignment vertical="center"/>
    </xf>
    <xf numFmtId="0" fontId="2" fillId="0" borderId="0" xfId="39" applyFont="1" applyAlignment="1">
      <alignment vertical="center"/>
    </xf>
    <xf numFmtId="192" fontId="3" fillId="0" borderId="0" xfId="23" applyNumberFormat="1" applyFont="1" applyFill="1" applyAlignment="1">
      <alignment horizontal="right" vertical="center"/>
    </xf>
    <xf numFmtId="192" fontId="3" fillId="0" borderId="0" xfId="23" applyNumberFormat="1" applyFont="1" applyFill="1" applyAlignment="1">
      <alignment vertical="center"/>
    </xf>
    <xf numFmtId="192" fontId="3" fillId="0" borderId="0" xfId="0" applyNumberFormat="1" applyFont="1" applyFill="1" applyAlignment="1">
      <alignment horizontal="right" vertical="center"/>
    </xf>
    <xf numFmtId="190" fontId="2" fillId="0" borderId="0" xfId="0" applyNumberFormat="1" applyFont="1" applyFill="1" applyAlignment="1">
      <alignment horizontal="left" vertical="center"/>
    </xf>
    <xf numFmtId="192" fontId="2" fillId="0" borderId="0" xfId="23" applyNumberFormat="1" applyFont="1" applyFill="1" applyBorder="1" applyAlignment="1">
      <alignment horizontal="right" vertical="center"/>
    </xf>
    <xf numFmtId="192" fontId="2" fillId="0" borderId="0" xfId="23" applyNumberFormat="1" applyFont="1" applyFill="1" applyBorder="1" applyAlignment="1">
      <alignment vertical="center"/>
    </xf>
    <xf numFmtId="192" fontId="2" fillId="0" borderId="0" xfId="23" applyNumberFormat="1" applyFont="1" applyFill="1" applyAlignment="1">
      <alignment vertical="center"/>
    </xf>
    <xf numFmtId="192" fontId="2" fillId="0" borderId="0" xfId="23" applyNumberFormat="1" applyFont="1" applyFill="1" applyAlignment="1">
      <alignment horizontal="right" vertical="center"/>
    </xf>
    <xf numFmtId="190" fontId="2" fillId="0" borderId="10" xfId="0" applyNumberFormat="1" applyFont="1" applyFill="1" applyBorder="1" applyAlignment="1">
      <alignment horizontal="left" vertical="center"/>
    </xf>
    <xf numFmtId="192" fontId="2" fillId="0" borderId="10" xfId="23" applyNumberFormat="1" applyFont="1" applyFill="1" applyBorder="1" applyAlignment="1">
      <alignment horizontal="right" vertical="center"/>
    </xf>
    <xf numFmtId="192" fontId="2" fillId="0" borderId="10" xfId="23" applyNumberFormat="1" applyFont="1" applyFill="1" applyBorder="1" applyAlignment="1">
      <alignment vertical="center"/>
    </xf>
    <xf numFmtId="192" fontId="3" fillId="0" borderId="10" xfId="0" applyNumberFormat="1" applyFont="1" applyFill="1" applyBorder="1" applyAlignment="1">
      <alignment horizontal="right" vertical="center"/>
    </xf>
    <xf numFmtId="190" fontId="2" fillId="0" borderId="11" xfId="0" applyNumberFormat="1" applyFont="1" applyFill="1" applyBorder="1" applyAlignment="1">
      <alignment horizontal="left" vertical="center"/>
    </xf>
    <xf numFmtId="192" fontId="2" fillId="0" borderId="11" xfId="23" applyNumberFormat="1" applyFont="1" applyFill="1" applyBorder="1" applyAlignment="1">
      <alignment horizontal="right" vertical="center"/>
    </xf>
    <xf numFmtId="192" fontId="2" fillId="0" borderId="11" xfId="23" applyNumberFormat="1" applyFont="1" applyFill="1" applyBorder="1" applyAlignment="1">
      <alignment vertical="center"/>
    </xf>
    <xf numFmtId="192" fontId="3" fillId="0" borderId="11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left" vertical="center"/>
    </xf>
    <xf numFmtId="192" fontId="3" fillId="0" borderId="0" xfId="0" applyNumberFormat="1" applyFont="1" applyFill="1" applyBorder="1" applyAlignment="1">
      <alignment horizontal="right" vertical="center"/>
    </xf>
    <xf numFmtId="0" fontId="3" fillId="0" borderId="0" xfId="39" applyFont="1" applyFill="1" applyBorder="1" applyAlignment="1">
      <alignment horizontal="centerContinuous"/>
    </xf>
    <xf numFmtId="0" fontId="3" fillId="0" borderId="0" xfId="39" applyFont="1" applyFill="1"/>
    <xf numFmtId="189" fontId="2" fillId="0" borderId="0" xfId="29" applyNumberFormat="1" applyFont="1" applyFill="1" applyBorder="1" applyAlignment="1">
      <alignment horizontal="center"/>
    </xf>
    <xf numFmtId="189" fontId="2" fillId="0" borderId="0" xfId="29" applyNumberFormat="1" applyFont="1" applyBorder="1" applyAlignment="1">
      <alignment horizontal="right"/>
    </xf>
    <xf numFmtId="192" fontId="2" fillId="0" borderId="0" xfId="29" applyNumberFormat="1" applyFont="1" applyBorder="1" applyAlignment="1">
      <alignment horizontal="right"/>
    </xf>
    <xf numFmtId="192" fontId="2" fillId="0" borderId="0" xfId="29" applyNumberFormat="1" applyFont="1" applyAlignment="1">
      <alignment horizontal="right"/>
    </xf>
    <xf numFmtId="0" fontId="3" fillId="0" borderId="0" xfId="39" applyFont="1" applyFill="1" applyBorder="1" applyAlignment="1"/>
    <xf numFmtId="192" fontId="2" fillId="0" borderId="0" xfId="29" applyNumberFormat="1" applyFont="1" applyFill="1" applyAlignment="1">
      <alignment horizontal="right"/>
    </xf>
    <xf numFmtId="192" fontId="2" fillId="0" borderId="0" xfId="0" applyNumberFormat="1" applyFont="1" applyBorder="1" applyAlignment="1">
      <alignment horizontal="right"/>
    </xf>
    <xf numFmtId="0" fontId="3" fillId="0" borderId="0" xfId="39" applyFont="1" applyFill="1" applyBorder="1"/>
    <xf numFmtId="192" fontId="2" fillId="0" borderId="10" xfId="0" applyNumberFormat="1" applyFont="1" applyBorder="1" applyAlignment="1">
      <alignment horizontal="right"/>
    </xf>
    <xf numFmtId="192" fontId="3" fillId="0" borderId="0" xfId="29" applyNumberFormat="1" applyFont="1" applyBorder="1" applyAlignment="1">
      <alignment horizontal="right"/>
    </xf>
    <xf numFmtId="192" fontId="3" fillId="0" borderId="0" xfId="0" applyNumberFormat="1" applyFont="1" applyBorder="1" applyAlignment="1">
      <alignment horizontal="right"/>
    </xf>
    <xf numFmtId="192" fontId="3" fillId="0" borderId="0" xfId="29" applyNumberFormat="1" applyFont="1" applyAlignment="1">
      <alignment horizontal="right"/>
    </xf>
    <xf numFmtId="0" fontId="2" fillId="0" borderId="0" xfId="39" applyFont="1" applyFill="1" applyAlignment="1"/>
    <xf numFmtId="192" fontId="3" fillId="0" borderId="0" xfId="29" applyNumberFormat="1" applyFont="1" applyFill="1" applyBorder="1" applyAlignment="1"/>
    <xf numFmtId="0" fontId="3" fillId="0" borderId="0" xfId="39" applyFont="1" applyFill="1" applyAlignment="1"/>
    <xf numFmtId="0" fontId="2" fillId="0" borderId="0" xfId="39" applyFont="1" applyAlignment="1"/>
    <xf numFmtId="192" fontId="3" fillId="0" borderId="0" xfId="19" applyNumberFormat="1" applyFont="1" applyBorder="1" applyAlignment="1">
      <alignment horizontal="right"/>
    </xf>
    <xf numFmtId="192" fontId="3" fillId="0" borderId="0" xfId="19" applyNumberFormat="1" applyFont="1" applyFill="1" applyBorder="1" applyAlignment="1">
      <alignment vertical="center"/>
    </xf>
    <xf numFmtId="192" fontId="3" fillId="0" borderId="0" xfId="23" applyNumberFormat="1" applyFont="1" applyFill="1" applyBorder="1" applyAlignment="1">
      <alignment horizontal="right" vertical="center"/>
    </xf>
    <xf numFmtId="192" fontId="3" fillId="0" borderId="0" xfId="23" applyNumberFormat="1" applyFont="1" applyFill="1" applyBorder="1" applyAlignment="1">
      <alignment vertical="center"/>
    </xf>
    <xf numFmtId="190" fontId="3" fillId="0" borderId="10" xfId="0" applyNumberFormat="1" applyFont="1" applyFill="1" applyBorder="1" applyAlignment="1">
      <alignment horizontal="left" vertical="center"/>
    </xf>
    <xf numFmtId="192" fontId="3" fillId="0" borderId="10" xfId="23" applyNumberFormat="1" applyFont="1" applyFill="1" applyBorder="1" applyAlignment="1">
      <alignment horizontal="right" vertical="center"/>
    </xf>
    <xf numFmtId="192" fontId="3" fillId="0" borderId="10" xfId="23" applyNumberFormat="1" applyFont="1" applyFill="1" applyBorder="1" applyAlignment="1">
      <alignment vertical="center"/>
    </xf>
    <xf numFmtId="190" fontId="3" fillId="0" borderId="0" xfId="0" applyNumberFormat="1" applyFont="1" applyFill="1" applyAlignment="1">
      <alignment vertical="center"/>
    </xf>
    <xf numFmtId="192" fontId="2" fillId="0" borderId="0" xfId="0" applyNumberFormat="1" applyFont="1" applyFill="1" applyAlignment="1">
      <alignment horizontal="right" vertical="center"/>
    </xf>
    <xf numFmtId="192" fontId="2" fillId="0" borderId="10" xfId="0" applyNumberFormat="1" applyFont="1" applyFill="1" applyBorder="1" applyAlignment="1">
      <alignment horizontal="right" vertical="center"/>
    </xf>
    <xf numFmtId="192" fontId="2" fillId="0" borderId="0" xfId="0" applyNumberFormat="1" applyFont="1" applyFill="1" applyBorder="1" applyAlignment="1">
      <alignment horizontal="right" vertical="center"/>
    </xf>
    <xf numFmtId="0" fontId="2" fillId="0" borderId="0" xfId="39" applyFont="1" applyBorder="1" applyAlignment="1">
      <alignment horizontal="centerContinuous"/>
    </xf>
    <xf numFmtId="192" fontId="2" fillId="0" borderId="0" xfId="29" applyNumberFormat="1" applyFont="1" applyFill="1" applyBorder="1" applyAlignment="1">
      <alignment horizontal="right"/>
    </xf>
    <xf numFmtId="192" fontId="2" fillId="0" borderId="0" xfId="39" applyNumberFormat="1" applyFont="1" applyAlignment="1">
      <alignment horizontal="right"/>
    </xf>
    <xf numFmtId="0" fontId="3" fillId="0" borderId="0" xfId="39" applyFont="1" applyBorder="1" applyAlignment="1">
      <alignment horizontal="right"/>
    </xf>
    <xf numFmtId="0" fontId="2" fillId="0" borderId="0" xfId="39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92" fontId="3" fillId="0" borderId="0" xfId="19" applyNumberFormat="1" applyFont="1" applyFill="1" applyBorder="1" applyAlignment="1">
      <alignment horizontal="right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right"/>
    </xf>
    <xf numFmtId="0" fontId="3" fillId="0" borderId="0" xfId="39" applyFont="1" applyAlignment="1"/>
    <xf numFmtId="0" fontId="3" fillId="0" borderId="0" xfId="0" applyFont="1" applyAlignment="1">
      <alignment horizontal="right"/>
    </xf>
    <xf numFmtId="190" fontId="2" fillId="0" borderId="0" xfId="0" applyNumberFormat="1" applyFont="1" applyFill="1" applyBorder="1" applyAlignment="1">
      <alignment horizontal="left"/>
    </xf>
    <xf numFmtId="192" fontId="2" fillId="0" borderId="0" xfId="0" applyNumberFormat="1" applyFont="1" applyFill="1" applyBorder="1" applyAlignment="1">
      <alignment horizontal="right"/>
    </xf>
    <xf numFmtId="192" fontId="2" fillId="0" borderId="0" xfId="23" applyNumberFormat="1" applyFont="1" applyFill="1" applyBorder="1" applyAlignment="1"/>
    <xf numFmtId="192" fontId="3" fillId="0" borderId="0" xfId="23" applyNumberFormat="1" applyFont="1" applyFill="1" applyBorder="1" applyAlignment="1"/>
    <xf numFmtId="192" fontId="3" fillId="0" borderId="0" xfId="23" applyNumberFormat="1" applyFont="1" applyFill="1" applyBorder="1" applyAlignment="1">
      <alignment horizontal="right"/>
    </xf>
    <xf numFmtId="190" fontId="3" fillId="0" borderId="0" xfId="0" applyNumberFormat="1" applyFont="1" applyFill="1" applyBorder="1" applyAlignment="1">
      <alignment vertical="center"/>
    </xf>
    <xf numFmtId="190" fontId="3" fillId="0" borderId="0" xfId="0" applyNumberFormat="1" applyFont="1" applyFill="1" applyBorder="1" applyAlignment="1">
      <alignment horizontal="left" vertical="center"/>
    </xf>
    <xf numFmtId="0" fontId="2" fillId="0" borderId="0" xfId="39" applyFont="1" applyBorder="1" applyAlignment="1"/>
    <xf numFmtId="0" fontId="3" fillId="0" borderId="0" xfId="27" applyFont="1" applyFill="1" applyAlignment="1">
      <alignment horizontal="center" vertical="center"/>
    </xf>
    <xf numFmtId="0" fontId="2" fillId="0" borderId="0" xfId="27" applyFont="1" applyFill="1" applyAlignment="1">
      <alignment horizontal="centerContinuous" vertical="center"/>
    </xf>
    <xf numFmtId="0" fontId="2" fillId="0" borderId="10" xfId="27" applyFont="1" applyFill="1" applyBorder="1" applyAlignment="1">
      <alignment horizontal="left" vertical="center"/>
    </xf>
    <xf numFmtId="0" fontId="2" fillId="0" borderId="10" xfId="27" applyFont="1" applyFill="1" applyBorder="1" applyAlignment="1">
      <alignment horizontal="centerContinuous" vertical="center"/>
    </xf>
    <xf numFmtId="0" fontId="3" fillId="0" borderId="0" xfId="27" applyFont="1" applyFill="1" applyBorder="1" applyAlignment="1">
      <alignment horizontal="center" vertical="center"/>
    </xf>
    <xf numFmtId="192" fontId="3" fillId="0" borderId="0" xfId="22" applyNumberFormat="1" applyFont="1" applyFill="1" applyBorder="1" applyAlignment="1">
      <alignment vertical="center"/>
    </xf>
    <xf numFmtId="190" fontId="3" fillId="0" borderId="0" xfId="27" applyNumberFormat="1" applyFont="1" applyFill="1" applyAlignment="1">
      <alignment horizontal="center" vertical="center"/>
    </xf>
    <xf numFmtId="190" fontId="3" fillId="0" borderId="0" xfId="27" applyNumberFormat="1" applyFont="1" applyFill="1" applyBorder="1" applyAlignment="1">
      <alignment horizontal="center" vertical="center"/>
    </xf>
    <xf numFmtId="190" fontId="3" fillId="0" borderId="0" xfId="27" applyNumberFormat="1" applyFont="1" applyFill="1" applyBorder="1" applyAlignment="1">
      <alignment vertical="center"/>
    </xf>
    <xf numFmtId="0" fontId="3" fillId="0" borderId="0" xfId="27" applyNumberFormat="1" applyFont="1" applyFill="1" applyBorder="1" applyAlignment="1">
      <alignment horizontal="justify" vertical="center"/>
    </xf>
    <xf numFmtId="192" fontId="3" fillId="0" borderId="0" xfId="27" applyNumberFormat="1" applyFont="1" applyFill="1" applyBorder="1" applyAlignment="1">
      <alignment horizontal="justify" vertical="center"/>
    </xf>
    <xf numFmtId="192" fontId="2" fillId="0" borderId="0" xfId="22" quotePrefix="1" applyNumberFormat="1" applyFont="1" applyFill="1" applyBorder="1" applyAlignment="1">
      <alignment horizontal="left" vertical="center"/>
    </xf>
    <xf numFmtId="192" fontId="2" fillId="0" borderId="10" xfId="22" quotePrefix="1" applyNumberFormat="1" applyFont="1" applyFill="1" applyBorder="1" applyAlignment="1">
      <alignment horizontal="left" vertical="center"/>
    </xf>
    <xf numFmtId="0" fontId="3" fillId="0" borderId="0" xfId="27" applyFont="1" applyFill="1" applyBorder="1" applyAlignment="1">
      <alignment horizontal="left" vertical="center"/>
    </xf>
    <xf numFmtId="192" fontId="3" fillId="0" borderId="0" xfId="0" applyNumberFormat="1" applyFont="1" applyAlignment="1">
      <alignment horizontal="right" vertical="center"/>
    </xf>
    <xf numFmtId="0" fontId="3" fillId="0" borderId="0" xfId="27" applyNumberFormat="1" applyFont="1" applyFill="1" applyAlignment="1">
      <alignment vertical="center"/>
    </xf>
    <xf numFmtId="0" fontId="3" fillId="0" borderId="0" xfId="27" applyNumberFormat="1" applyFont="1" applyFill="1" applyAlignment="1">
      <alignment horizontal="center" vertical="center"/>
    </xf>
    <xf numFmtId="40" fontId="2" fillId="0" borderId="0" xfId="40" applyNumberFormat="1" applyFont="1" applyAlignment="1" applyProtection="1">
      <alignment vertical="center"/>
    </xf>
    <xf numFmtId="192" fontId="2" fillId="0" borderId="0" xfId="22" applyNumberFormat="1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3" fillId="0" borderId="0" xfId="27" applyFont="1" applyFill="1" applyBorder="1" applyAlignment="1">
      <alignment horizontal="centerContinuous" vertical="center"/>
    </xf>
    <xf numFmtId="192" fontId="3" fillId="0" borderId="10" xfId="0" applyNumberFormat="1" applyFont="1" applyBorder="1" applyAlignment="1">
      <alignment horizontal="right" vertical="center"/>
    </xf>
    <xf numFmtId="192" fontId="3" fillId="0" borderId="12" xfId="0" applyNumberFormat="1" applyFont="1" applyFill="1" applyBorder="1" applyAlignment="1">
      <alignment horizontal="right"/>
    </xf>
    <xf numFmtId="0" fontId="2" fillId="0" borderId="0" xfId="39" applyFont="1" applyFill="1" applyBorder="1" applyAlignment="1"/>
    <xf numFmtId="192" fontId="2" fillId="0" borderId="0" xfId="29" applyNumberFormat="1" applyFont="1" applyBorder="1" applyAlignment="1"/>
    <xf numFmtId="192" fontId="3" fillId="0" borderId="0" xfId="23" applyNumberFormat="1" applyFont="1" applyFill="1" applyAlignment="1">
      <alignment horizontal="center" vertical="center"/>
    </xf>
    <xf numFmtId="192" fontId="2" fillId="0" borderId="0" xfId="23" applyNumberFormat="1" applyFont="1" applyFill="1" applyBorder="1" applyAlignment="1">
      <alignment horizontal="center" vertical="center"/>
    </xf>
    <xf numFmtId="192" fontId="2" fillId="0" borderId="10" xfId="23" applyNumberFormat="1" applyFont="1" applyFill="1" applyBorder="1" applyAlignment="1">
      <alignment horizontal="center" vertical="center"/>
    </xf>
    <xf numFmtId="192" fontId="2" fillId="0" borderId="11" xfId="23" applyNumberFormat="1" applyFont="1" applyFill="1" applyBorder="1" applyAlignment="1">
      <alignment horizontal="center" vertical="center"/>
    </xf>
    <xf numFmtId="0" fontId="3" fillId="0" borderId="0" xfId="39" applyFont="1" applyFill="1" applyAlignment="1">
      <alignment horizontal="center"/>
    </xf>
    <xf numFmtId="192" fontId="3" fillId="0" borderId="0" xfId="29" applyNumberFormat="1" applyFont="1" applyFill="1" applyBorder="1" applyAlignment="1">
      <alignment horizontal="center"/>
    </xf>
    <xf numFmtId="192" fontId="3" fillId="0" borderId="10" xfId="23" applyNumberFormat="1" applyFont="1" applyFill="1" applyBorder="1" applyAlignment="1">
      <alignment horizontal="center" vertical="center"/>
    </xf>
    <xf numFmtId="192" fontId="3" fillId="0" borderId="0" xfId="23" applyNumberFormat="1" applyFont="1" applyFill="1" applyBorder="1" applyAlignment="1">
      <alignment horizontal="center" vertical="center"/>
    </xf>
    <xf numFmtId="192" fontId="3" fillId="0" borderId="0" xfId="0" applyNumberFormat="1" applyFont="1"/>
    <xf numFmtId="192" fontId="3" fillId="0" borderId="0" xfId="0" applyNumberFormat="1" applyFont="1" applyBorder="1"/>
    <xf numFmtId="192" fontId="2" fillId="0" borderId="0" xfId="0" applyNumberFormat="1" applyFont="1"/>
    <xf numFmtId="194" fontId="3" fillId="0" borderId="0" xfId="0" applyNumberFormat="1" applyFont="1" applyFill="1" applyBorder="1" applyAlignment="1">
      <alignment vertical="center"/>
    </xf>
    <xf numFmtId="194" fontId="3" fillId="0" borderId="0" xfId="20" applyNumberFormat="1" applyFont="1" applyFill="1" applyBorder="1" applyAlignment="1">
      <alignment vertical="center"/>
    </xf>
    <xf numFmtId="194" fontId="3" fillId="0" borderId="0" xfId="20" applyNumberFormat="1" applyFont="1" applyFill="1" applyBorder="1" applyAlignment="1">
      <alignment horizontal="right" vertical="center"/>
    </xf>
    <xf numFmtId="192" fontId="3" fillId="0" borderId="0" xfId="39" applyNumberFormat="1" applyFont="1" applyFill="1"/>
    <xf numFmtId="192" fontId="3" fillId="0" borderId="0" xfId="39" applyNumberFormat="1" applyFont="1" applyFill="1" applyAlignment="1">
      <alignment horizontal="right"/>
    </xf>
    <xf numFmtId="192" fontId="2" fillId="0" borderId="0" xfId="29" applyNumberFormat="1" applyFont="1" applyFill="1" applyBorder="1" applyAlignment="1">
      <alignment horizontal="center"/>
    </xf>
    <xf numFmtId="192" fontId="2" fillId="0" borderId="0" xfId="29" applyNumberFormat="1" applyFont="1" applyBorder="1" applyAlignment="1">
      <alignment horizontal="center"/>
    </xf>
    <xf numFmtId="192" fontId="2" fillId="0" borderId="0" xfId="39" applyNumberFormat="1" applyFont="1" applyFill="1"/>
    <xf numFmtId="192" fontId="2" fillId="0" borderId="0" xfId="39" applyNumberFormat="1" applyFont="1" applyFill="1" applyAlignment="1">
      <alignment horizontal="right"/>
    </xf>
    <xf numFmtId="192" fontId="3" fillId="0" borderId="0" xfId="29" applyNumberFormat="1" applyFont="1" applyFill="1" applyBorder="1" applyAlignment="1">
      <alignment horizontal="right"/>
    </xf>
    <xf numFmtId="192" fontId="3" fillId="0" borderId="0" xfId="0" applyNumberFormat="1" applyFont="1" applyFill="1" applyBorder="1" applyAlignment="1">
      <alignment horizontal="right"/>
    </xf>
    <xf numFmtId="190" fontId="3" fillId="0" borderId="0" xfId="0" applyNumberFormat="1" applyFont="1" applyFill="1" applyAlignment="1">
      <alignment horizontal="left" vertical="center"/>
    </xf>
    <xf numFmtId="193" fontId="3" fillId="0" borderId="0" xfId="0" applyNumberFormat="1" applyFont="1" applyFill="1" applyBorder="1" applyAlignment="1">
      <alignment vertical="center"/>
    </xf>
    <xf numFmtId="192" fontId="2" fillId="0" borderId="0" xfId="29" applyNumberFormat="1" applyFont="1" applyBorder="1" applyAlignment="1">
      <alignment horizontal="center" vertical="center"/>
    </xf>
    <xf numFmtId="192" fontId="3" fillId="0" borderId="0" xfId="19" applyNumberFormat="1" applyFont="1" applyFill="1" applyAlignment="1">
      <alignment horizontal="right"/>
    </xf>
    <xf numFmtId="192" fontId="3" fillId="0" borderId="0" xfId="20" applyNumberFormat="1" applyFont="1" applyFill="1" applyBorder="1" applyAlignment="1">
      <alignment horizontal="right" vertical="top" wrapText="1"/>
    </xf>
    <xf numFmtId="195" fontId="3" fillId="0" borderId="0" xfId="20" applyNumberFormat="1" applyFont="1" applyFill="1" applyBorder="1" applyAlignment="1">
      <alignment horizontal="right" vertical="top" wrapText="1"/>
    </xf>
    <xf numFmtId="195" fontId="3" fillId="0" borderId="0" xfId="19" applyNumberFormat="1" applyFont="1" applyBorder="1" applyAlignment="1">
      <alignment horizontal="right" vertical="center"/>
    </xf>
    <xf numFmtId="195" fontId="3" fillId="0" borderId="0" xfId="19" applyNumberFormat="1" applyFont="1" applyAlignment="1">
      <alignment vertical="center"/>
    </xf>
    <xf numFmtId="195" fontId="3" fillId="0" borderId="0" xfId="19" applyNumberFormat="1" applyFont="1" applyBorder="1" applyAlignment="1">
      <alignment vertical="center"/>
    </xf>
    <xf numFmtId="195" fontId="3" fillId="0" borderId="0" xfId="19" applyNumberFormat="1" applyFont="1" applyAlignment="1">
      <alignment horizontal="right" vertical="center"/>
    </xf>
    <xf numFmtId="195" fontId="3" fillId="0" borderId="0" xfId="22" applyNumberFormat="1" applyFont="1" applyFill="1" applyBorder="1" applyAlignment="1">
      <alignment horizontal="right" vertical="center"/>
    </xf>
    <xf numFmtId="195" fontId="3" fillId="0" borderId="10" xfId="22" applyNumberFormat="1" applyFont="1" applyFill="1" applyBorder="1" applyAlignment="1">
      <alignment horizontal="right" vertical="center"/>
    </xf>
    <xf numFmtId="195" fontId="3" fillId="0" borderId="10" xfId="0" applyNumberFormat="1" applyFont="1" applyBorder="1" applyAlignment="1">
      <alignment horizontal="right" vertical="center"/>
    </xf>
    <xf numFmtId="195" fontId="3" fillId="0" borderId="0" xfId="0" applyNumberFormat="1" applyFont="1" applyBorder="1" applyAlignment="1">
      <alignment horizontal="right" vertical="center"/>
    </xf>
    <xf numFmtId="195" fontId="3" fillId="0" borderId="0" xfId="19" applyNumberFormat="1" applyFont="1" applyFill="1" applyAlignment="1">
      <alignment horizontal="right" vertical="center"/>
    </xf>
    <xf numFmtId="195" fontId="3" fillId="0" borderId="0" xfId="19" applyNumberFormat="1" applyFont="1" applyFill="1" applyBorder="1" applyAlignment="1">
      <alignment horizontal="right" vertical="center"/>
    </xf>
    <xf numFmtId="195" fontId="3" fillId="0" borderId="0" xfId="27" applyNumberFormat="1" applyFont="1" applyFill="1" applyAlignment="1">
      <alignment vertical="center"/>
    </xf>
    <xf numFmtId="195" fontId="3" fillId="0" borderId="10" xfId="19" applyNumberFormat="1" applyFont="1" applyFill="1" applyBorder="1" applyAlignment="1">
      <alignment horizontal="right" vertical="center"/>
    </xf>
    <xf numFmtId="195" fontId="3" fillId="0" borderId="12" xfId="19" applyNumberFormat="1" applyFont="1" applyFill="1" applyBorder="1" applyAlignment="1">
      <alignment horizontal="right" vertical="center"/>
    </xf>
    <xf numFmtId="195" fontId="3" fillId="0" borderId="0" xfId="22" applyNumberFormat="1" applyFont="1" applyFill="1" applyAlignment="1">
      <alignment horizontal="right" vertical="center"/>
    </xf>
    <xf numFmtId="195" fontId="3" fillId="0" borderId="0" xfId="56" applyNumberFormat="1" applyFont="1" applyFill="1" applyAlignment="1">
      <alignment horizontal="right" vertical="top"/>
    </xf>
    <xf numFmtId="192" fontId="2" fillId="0" borderId="10" xfId="29" applyNumberFormat="1" applyFont="1" applyBorder="1" applyAlignment="1">
      <alignment horizontal="right"/>
    </xf>
    <xf numFmtId="192" fontId="2" fillId="0" borderId="0" xfId="29" quotePrefix="1" applyNumberFormat="1" applyFont="1" applyBorder="1" applyAlignment="1">
      <alignment horizontal="right"/>
    </xf>
    <xf numFmtId="192" fontId="3" fillId="0" borderId="0" xfId="23" applyNumberFormat="1" applyFont="1" applyBorder="1" applyAlignment="1">
      <alignment horizontal="right" vertical="center"/>
    </xf>
    <xf numFmtId="190" fontId="3" fillId="0" borderId="0" xfId="19" applyNumberFormat="1" applyFont="1" applyFill="1" applyBorder="1" applyAlignment="1">
      <alignment horizontal="right" vertical="center"/>
    </xf>
    <xf numFmtId="190" fontId="3" fillId="0" borderId="0" xfId="0" applyNumberFormat="1" applyFont="1" applyFill="1" applyBorder="1" applyAlignment="1">
      <alignment horizontal="right" vertical="center"/>
    </xf>
    <xf numFmtId="192" fontId="3" fillId="0" borderId="10" xfId="23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192" fontId="3" fillId="0" borderId="0" xfId="21" applyNumberFormat="1" applyFont="1" applyBorder="1" applyAlignment="1">
      <alignment horizontal="right" vertical="center"/>
    </xf>
    <xf numFmtId="192" fontId="3" fillId="0" borderId="0" xfId="21" applyNumberFormat="1" applyFont="1" applyAlignment="1">
      <alignment horizontal="right" vertical="center"/>
    </xf>
    <xf numFmtId="192" fontId="3" fillId="0" borderId="10" xfId="21" applyNumberFormat="1" applyFont="1" applyBorder="1" applyAlignment="1">
      <alignment horizontal="right" vertical="center"/>
    </xf>
    <xf numFmtId="192" fontId="3" fillId="0" borderId="0" xfId="21" applyNumberFormat="1" applyFont="1" applyFill="1" applyAlignment="1">
      <alignment horizontal="right" vertical="center"/>
    </xf>
    <xf numFmtId="192" fontId="3" fillId="0" borderId="0" xfId="21" applyNumberFormat="1" applyFont="1" applyFill="1" applyBorder="1" applyAlignment="1">
      <alignment horizontal="right" vertical="center"/>
    </xf>
    <xf numFmtId="192" fontId="3" fillId="0" borderId="10" xfId="21" applyNumberFormat="1" applyFont="1" applyFill="1" applyBorder="1" applyAlignment="1">
      <alignment vertical="center"/>
    </xf>
    <xf numFmtId="192" fontId="3" fillId="0" borderId="10" xfId="21" applyNumberFormat="1" applyFont="1" applyFill="1" applyBorder="1" applyAlignment="1">
      <alignment horizontal="right" vertical="center"/>
    </xf>
    <xf numFmtId="193" fontId="3" fillId="0" borderId="0" xfId="20" applyNumberFormat="1" applyFont="1" applyFill="1" applyBorder="1" applyAlignment="1">
      <alignment vertical="center"/>
    </xf>
    <xf numFmtId="192" fontId="2" fillId="0" borderId="0" xfId="20" quotePrefix="1" applyNumberFormat="1" applyFont="1" applyBorder="1" applyAlignment="1">
      <alignment horizontal="right" vertical="center"/>
    </xf>
    <xf numFmtId="190" fontId="2" fillId="0" borderId="0" xfId="20" quotePrefix="1" applyNumberFormat="1" applyFont="1" applyBorder="1" applyAlignment="1">
      <alignment horizontal="right" vertical="center"/>
    </xf>
    <xf numFmtId="190" fontId="2" fillId="0" borderId="0" xfId="20" quotePrefix="1" applyNumberFormat="1" applyFont="1" applyFill="1" applyBorder="1" applyAlignment="1">
      <alignment horizontal="right" vertical="center"/>
    </xf>
    <xf numFmtId="0" fontId="2" fillId="0" borderId="10" xfId="24" applyFont="1" applyBorder="1" applyAlignment="1">
      <alignment horizontal="right" vertical="center"/>
    </xf>
    <xf numFmtId="0" fontId="2" fillId="0" borderId="0" xfId="24" applyFont="1" applyAlignment="1">
      <alignment vertical="center"/>
    </xf>
    <xf numFmtId="0" fontId="2" fillId="0" borderId="0" xfId="24" applyFont="1" applyBorder="1" applyAlignment="1">
      <alignment horizontal="right" vertical="center"/>
    </xf>
    <xf numFmtId="195" fontId="3" fillId="0" borderId="0" xfId="20" applyNumberFormat="1" applyFont="1" applyFill="1" applyAlignment="1">
      <alignment horizontal="right" vertical="top"/>
    </xf>
    <xf numFmtId="192" fontId="3" fillId="0" borderId="0" xfId="20" applyNumberFormat="1" applyFont="1" applyFill="1" applyAlignment="1">
      <alignment horizontal="right" vertical="top"/>
    </xf>
    <xf numFmtId="195" fontId="3" fillId="0" borderId="10" xfId="20" applyNumberFormat="1" applyFont="1" applyFill="1" applyBorder="1" applyAlignment="1">
      <alignment horizontal="right" vertical="top"/>
    </xf>
    <xf numFmtId="192" fontId="3" fillId="0" borderId="10" xfId="20" applyNumberFormat="1" applyFont="1" applyFill="1" applyBorder="1" applyAlignment="1">
      <alignment horizontal="right" vertical="top"/>
    </xf>
    <xf numFmtId="195" fontId="3" fillId="0" borderId="0" xfId="24" applyNumberFormat="1" applyFont="1" applyAlignment="1">
      <alignment horizontal="right" vertical="top"/>
    </xf>
    <xf numFmtId="0" fontId="2" fillId="0" borderId="10" xfId="39" applyFont="1" applyBorder="1" applyAlignment="1">
      <alignment horizontal="center"/>
    </xf>
    <xf numFmtId="0" fontId="3" fillId="0" borderId="0" xfId="39" applyFont="1"/>
    <xf numFmtId="0" fontId="3" fillId="0" borderId="0" xfId="39" applyFont="1" applyAlignment="1">
      <alignment horizontal="center"/>
    </xf>
    <xf numFmtId="0" fontId="3" fillId="0" borderId="0" xfId="39" applyFont="1" applyAlignment="1">
      <alignment horizontal="center" vertical="top"/>
    </xf>
    <xf numFmtId="0" fontId="3" fillId="0" borderId="0" xfId="39" applyFont="1" applyAlignment="1">
      <alignment vertical="top"/>
    </xf>
    <xf numFmtId="0" fontId="3" fillId="0" borderId="0" xfId="39" applyFont="1" applyBorder="1" applyAlignment="1">
      <alignment horizontal="center" vertical="top"/>
    </xf>
    <xf numFmtId="0" fontId="3" fillId="0" borderId="0" xfId="39" applyFont="1" applyBorder="1" applyAlignment="1">
      <alignment vertical="top"/>
    </xf>
    <xf numFmtId="192" fontId="3" fillId="0" borderId="0" xfId="0" applyNumberFormat="1" applyFont="1" applyFill="1" applyBorder="1" applyAlignment="1">
      <alignment vertical="center"/>
    </xf>
    <xf numFmtId="0" fontId="2" fillId="0" borderId="10" xfId="39" applyFont="1" applyFill="1" applyBorder="1" applyAlignment="1">
      <alignment horizontal="center"/>
    </xf>
    <xf numFmtId="0" fontId="3" fillId="0" borderId="0" xfId="39" applyFont="1" applyFill="1" applyBorder="1" applyAlignment="1">
      <alignment horizontal="center" vertical="center"/>
    </xf>
    <xf numFmtId="0" fontId="3" fillId="0" borderId="0" xfId="39" applyFont="1" applyFill="1" applyBorder="1" applyAlignment="1">
      <alignment vertical="center"/>
    </xf>
    <xf numFmtId="0" fontId="3" fillId="0" borderId="0" xfId="39" applyFont="1" applyFill="1" applyAlignment="1">
      <alignment horizontal="center" vertical="center"/>
    </xf>
    <xf numFmtId="0" fontId="3" fillId="0" borderId="0" xfId="39" applyFont="1" applyFill="1" applyAlignment="1">
      <alignment vertical="center"/>
    </xf>
    <xf numFmtId="0" fontId="3" fillId="0" borderId="0" xfId="39" applyFont="1" applyFill="1" applyAlignment="1">
      <alignment horizontal="right"/>
    </xf>
    <xf numFmtId="192" fontId="3" fillId="0" borderId="12" xfId="19" applyNumberFormat="1" applyFont="1" applyFill="1" applyBorder="1" applyAlignment="1">
      <alignment horizontal="right" vertical="center"/>
    </xf>
    <xf numFmtId="190" fontId="3" fillId="0" borderId="0" xfId="0" applyNumberFormat="1" applyFont="1" applyFill="1" applyAlignment="1">
      <alignment horizontal="center" vertical="center"/>
    </xf>
    <xf numFmtId="192" fontId="3" fillId="0" borderId="0" xfId="0" applyNumberFormat="1" applyFont="1" applyFill="1" applyAlignment="1">
      <alignment vertical="center"/>
    </xf>
    <xf numFmtId="192" fontId="28" fillId="0" borderId="0" xfId="23" applyNumberFormat="1" applyFont="1" applyBorder="1" applyAlignment="1">
      <alignment horizontal="right" vertical="center"/>
    </xf>
    <xf numFmtId="190" fontId="2" fillId="0" borderId="0" xfId="0" applyNumberFormat="1" applyFont="1" applyFill="1" applyAlignment="1">
      <alignment vertical="center"/>
    </xf>
    <xf numFmtId="190" fontId="2" fillId="0" borderId="0" xfId="0" applyNumberFormat="1" applyFont="1" applyFill="1" applyBorder="1" applyAlignment="1">
      <alignment vertical="center"/>
    </xf>
    <xf numFmtId="192" fontId="3" fillId="0" borderId="10" xfId="19" applyNumberFormat="1" applyFont="1" applyFill="1" applyBorder="1" applyAlignment="1">
      <alignment horizontal="right" vertical="center"/>
    </xf>
    <xf numFmtId="192" fontId="2" fillId="0" borderId="0" xfId="19" applyNumberFormat="1" applyFont="1" applyFill="1" applyBorder="1" applyAlignment="1">
      <alignment horizontal="right" vertical="center"/>
    </xf>
    <xf numFmtId="192" fontId="3" fillId="0" borderId="10" xfId="21" applyNumberFormat="1" applyFont="1" applyFill="1" applyBorder="1" applyAlignment="1">
      <alignment horizontal="right"/>
    </xf>
    <xf numFmtId="192" fontId="2" fillId="0" borderId="0" xfId="0" applyNumberFormat="1" applyFont="1" applyFill="1" applyAlignment="1">
      <alignment horizontal="center" vertical="center"/>
    </xf>
    <xf numFmtId="190" fontId="28" fillId="0" borderId="0" xfId="19" applyNumberFormat="1" applyFont="1" applyFill="1" applyBorder="1" applyAlignment="1">
      <alignment horizontal="right" vertical="center"/>
    </xf>
    <xf numFmtId="190" fontId="24" fillId="0" borderId="10" xfId="0" applyNumberFormat="1" applyFont="1" applyFill="1" applyBorder="1" applyAlignment="1">
      <alignment horizontal="left" vertical="center"/>
    </xf>
    <xf numFmtId="0" fontId="29" fillId="0" borderId="0" xfId="0" applyFont="1"/>
    <xf numFmtId="0" fontId="30" fillId="0" borderId="0" xfId="24" applyFont="1" applyAlignment="1">
      <alignment horizontal="left" vertical="center"/>
    </xf>
    <xf numFmtId="0" fontId="30" fillId="0" borderId="0" xfId="24" applyFont="1" applyAlignment="1">
      <alignment horizontal="center" vertical="center"/>
    </xf>
    <xf numFmtId="0" fontId="30" fillId="0" borderId="0" xfId="24" applyFont="1" applyAlignment="1">
      <alignment vertical="center"/>
    </xf>
    <xf numFmtId="192" fontId="30" fillId="0" borderId="0" xfId="20" applyNumberFormat="1" applyFont="1" applyAlignment="1">
      <alignment horizontal="right" vertical="center"/>
    </xf>
    <xf numFmtId="190" fontId="30" fillId="0" borderId="0" xfId="20" applyNumberFormat="1" applyFont="1" applyAlignment="1">
      <alignment horizontal="right" vertical="center"/>
    </xf>
    <xf numFmtId="190" fontId="30" fillId="0" borderId="0" xfId="20" applyNumberFormat="1" applyFont="1" applyFill="1" applyAlignment="1">
      <alignment horizontal="right" vertical="center"/>
    </xf>
    <xf numFmtId="192" fontId="29" fillId="0" borderId="0" xfId="20" applyNumberFormat="1" applyFont="1" applyAlignment="1">
      <alignment horizontal="right" vertical="center"/>
    </xf>
    <xf numFmtId="192" fontId="30" fillId="0" borderId="0" xfId="24" applyNumberFormat="1" applyFont="1" applyAlignment="1">
      <alignment vertical="center"/>
    </xf>
    <xf numFmtId="192" fontId="30" fillId="0" borderId="0" xfId="19" applyNumberFormat="1" applyFont="1" applyBorder="1" applyAlignment="1">
      <alignment horizontal="right" vertical="top" wrapText="1"/>
    </xf>
    <xf numFmtId="0" fontId="29" fillId="0" borderId="0" xfId="24" applyFont="1" applyAlignment="1">
      <alignment horizontal="left" vertical="center"/>
    </xf>
    <xf numFmtId="0" fontId="29" fillId="0" borderId="0" xfId="24" applyFont="1" applyAlignment="1">
      <alignment horizontal="center" vertical="center"/>
    </xf>
    <xf numFmtId="0" fontId="29" fillId="0" borderId="0" xfId="24" applyFont="1" applyAlignment="1">
      <alignment horizontal="centerContinuous" vertical="center"/>
    </xf>
    <xf numFmtId="192" fontId="29" fillId="0" borderId="0" xfId="20" applyNumberFormat="1" applyFont="1" applyBorder="1" applyAlignment="1">
      <alignment horizontal="right" vertical="center"/>
    </xf>
    <xf numFmtId="190" fontId="29" fillId="0" borderId="0" xfId="20" applyNumberFormat="1" applyFont="1" applyBorder="1" applyAlignment="1">
      <alignment horizontal="right" vertical="center"/>
    </xf>
    <xf numFmtId="190" fontId="29" fillId="0" borderId="0" xfId="20" applyNumberFormat="1" applyFont="1" applyFill="1" applyBorder="1" applyAlignment="1">
      <alignment horizontal="right" vertical="center"/>
    </xf>
    <xf numFmtId="190" fontId="29" fillId="0" borderId="0" xfId="20" applyNumberFormat="1" applyFont="1" applyFill="1" applyAlignment="1">
      <alignment horizontal="right" vertical="center"/>
    </xf>
    <xf numFmtId="0" fontId="29" fillId="0" borderId="0" xfId="24" applyFont="1" applyAlignment="1">
      <alignment vertical="center"/>
    </xf>
    <xf numFmtId="192" fontId="29" fillId="0" borderId="0" xfId="24" applyNumberFormat="1" applyFont="1" applyAlignment="1">
      <alignment vertical="center"/>
    </xf>
    <xf numFmtId="0" fontId="29" fillId="0" borderId="10" xfId="24" applyFont="1" applyBorder="1" applyAlignment="1">
      <alignment horizontal="left" vertical="center"/>
    </xf>
    <xf numFmtId="0" fontId="29" fillId="0" borderId="10" xfId="24" applyFont="1" applyBorder="1" applyAlignment="1">
      <alignment horizontal="center" vertical="center"/>
    </xf>
    <xf numFmtId="0" fontId="29" fillId="0" borderId="10" xfId="24" applyFont="1" applyBorder="1" applyAlignment="1">
      <alignment horizontal="centerContinuous" vertical="center"/>
    </xf>
    <xf numFmtId="192" fontId="29" fillId="0" borderId="10" xfId="20" applyNumberFormat="1" applyFont="1" applyBorder="1" applyAlignment="1">
      <alignment horizontal="right" vertical="center"/>
    </xf>
    <xf numFmtId="190" fontId="29" fillId="0" borderId="10" xfId="20" applyNumberFormat="1" applyFont="1" applyBorder="1" applyAlignment="1">
      <alignment horizontal="right" vertical="center"/>
    </xf>
    <xf numFmtId="190" fontId="29" fillId="0" borderId="10" xfId="20" applyNumberFormat="1" applyFont="1" applyFill="1" applyBorder="1" applyAlignment="1">
      <alignment horizontal="right" vertical="center"/>
    </xf>
    <xf numFmtId="0" fontId="29" fillId="0" borderId="10" xfId="24" applyFont="1" applyBorder="1" applyAlignment="1">
      <alignment vertical="center"/>
    </xf>
    <xf numFmtId="192" fontId="29" fillId="0" borderId="10" xfId="24" applyNumberFormat="1" applyFont="1" applyBorder="1" applyAlignment="1">
      <alignment vertical="center"/>
    </xf>
    <xf numFmtId="0" fontId="29" fillId="0" borderId="0" xfId="24" applyFont="1" applyBorder="1" applyAlignment="1">
      <alignment horizontal="left" vertical="center"/>
    </xf>
    <xf numFmtId="0" fontId="29" fillId="0" borderId="0" xfId="24" applyFont="1" applyBorder="1" applyAlignment="1">
      <alignment horizontal="center" vertical="center"/>
    </xf>
    <xf numFmtId="0" fontId="29" fillId="0" borderId="0" xfId="24" applyFont="1" applyBorder="1" applyAlignment="1">
      <alignment horizontal="centerContinuous" vertical="center"/>
    </xf>
    <xf numFmtId="192" fontId="29" fillId="0" borderId="11" xfId="20" applyNumberFormat="1" applyFont="1" applyBorder="1" applyAlignment="1">
      <alignment horizontal="right" vertical="center"/>
    </xf>
    <xf numFmtId="190" fontId="29" fillId="0" borderId="11" xfId="20" applyNumberFormat="1" applyFont="1" applyBorder="1" applyAlignment="1">
      <alignment horizontal="right" vertical="center"/>
    </xf>
    <xf numFmtId="190" fontId="29" fillId="0" borderId="11" xfId="2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/>
    </xf>
    <xf numFmtId="192" fontId="29" fillId="0" borderId="0" xfId="19" applyNumberFormat="1" applyFont="1" applyFill="1" applyBorder="1" applyAlignment="1">
      <alignment horizontal="center" vertical="center"/>
    </xf>
    <xf numFmtId="192" fontId="29" fillId="0" borderId="0" xfId="19" quotePrefix="1" applyNumberFormat="1" applyFont="1" applyFill="1" applyBorder="1" applyAlignment="1">
      <alignment horizontal="right" vertical="center"/>
    </xf>
    <xf numFmtId="192" fontId="29" fillId="0" borderId="0" xfId="20" quotePrefix="1" applyNumberFormat="1" applyFont="1" applyBorder="1" applyAlignment="1">
      <alignment horizontal="right" vertical="center"/>
    </xf>
    <xf numFmtId="190" fontId="29" fillId="0" borderId="0" xfId="20" quotePrefix="1" applyNumberFormat="1" applyFont="1" applyBorder="1" applyAlignment="1">
      <alignment horizontal="right" vertical="center"/>
    </xf>
    <xf numFmtId="190" fontId="29" fillId="0" borderId="0" xfId="20" quotePrefix="1" applyNumberFormat="1" applyFont="1" applyFill="1" applyBorder="1" applyAlignment="1">
      <alignment horizontal="right" vertical="center"/>
    </xf>
    <xf numFmtId="192" fontId="29" fillId="0" borderId="0" xfId="20" quotePrefix="1" applyNumberFormat="1" applyFont="1" applyFill="1" applyBorder="1" applyAlignment="1">
      <alignment horizontal="right" vertical="center"/>
    </xf>
    <xf numFmtId="192" fontId="30" fillId="0" borderId="0" xfId="0" applyNumberFormat="1" applyFont="1" applyBorder="1"/>
    <xf numFmtId="0" fontId="31" fillId="0" borderId="0" xfId="24" applyFont="1" applyAlignment="1">
      <alignment horizontal="center" vertical="center"/>
    </xf>
    <xf numFmtId="0" fontId="29" fillId="0" borderId="10" xfId="24" applyFont="1" applyBorder="1" applyAlignment="1">
      <alignment horizontal="right" vertical="center"/>
    </xf>
    <xf numFmtId="192" fontId="29" fillId="0" borderId="10" xfId="24" applyNumberFormat="1" applyFont="1" applyBorder="1" applyAlignment="1">
      <alignment horizontal="right" vertical="center"/>
    </xf>
    <xf numFmtId="190" fontId="29" fillId="0" borderId="0" xfId="24" applyNumberFormat="1" applyFont="1" applyAlignment="1">
      <alignment vertical="center"/>
    </xf>
    <xf numFmtId="192" fontId="29" fillId="0" borderId="0" xfId="20" applyNumberFormat="1" applyFont="1" applyFill="1" applyBorder="1" applyAlignment="1">
      <alignment horizontal="right" vertical="center"/>
    </xf>
    <xf numFmtId="192" fontId="29" fillId="0" borderId="0" xfId="20" applyNumberFormat="1" applyFont="1" applyFill="1" applyBorder="1" applyAlignment="1">
      <alignment vertical="center"/>
    </xf>
    <xf numFmtId="190" fontId="29" fillId="0" borderId="0" xfId="20" applyNumberFormat="1" applyFont="1" applyFill="1" applyBorder="1" applyAlignment="1">
      <alignment vertical="center"/>
    </xf>
    <xf numFmtId="192" fontId="30" fillId="0" borderId="0" xfId="20" applyNumberFormat="1" applyFont="1" applyFill="1" applyAlignment="1">
      <alignment horizontal="right" vertical="center"/>
    </xf>
    <xf numFmtId="190" fontId="30" fillId="0" borderId="0" xfId="20" applyNumberFormat="1" applyFont="1" applyFill="1" applyBorder="1" applyAlignment="1">
      <alignment horizontal="right" vertical="center"/>
    </xf>
    <xf numFmtId="192" fontId="30" fillId="0" borderId="0" xfId="20" applyNumberFormat="1" applyFont="1" applyFill="1" applyBorder="1" applyAlignment="1">
      <alignment horizontal="right" vertical="center"/>
    </xf>
    <xf numFmtId="40" fontId="30" fillId="0" borderId="0" xfId="40" applyNumberFormat="1" applyFont="1" applyAlignment="1" applyProtection="1"/>
    <xf numFmtId="192" fontId="30" fillId="0" borderId="0" xfId="19" applyNumberFormat="1" applyFont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40" fontId="30" fillId="0" borderId="0" xfId="40" applyNumberFormat="1" applyFont="1" applyFill="1" applyAlignment="1" applyProtection="1"/>
    <xf numFmtId="0" fontId="30" fillId="0" borderId="0" xfId="24" applyFont="1" applyFill="1" applyAlignment="1">
      <alignment horizontal="left" vertical="center"/>
    </xf>
    <xf numFmtId="0" fontId="30" fillId="0" borderId="0" xfId="24" applyFont="1" applyFill="1" applyAlignment="1">
      <alignment horizontal="center" vertical="center"/>
    </xf>
    <xf numFmtId="0" fontId="30" fillId="0" borderId="0" xfId="24" applyFont="1" applyFill="1" applyAlignment="1">
      <alignment vertical="center"/>
    </xf>
    <xf numFmtId="192" fontId="30" fillId="0" borderId="0" xfId="0" applyNumberFormat="1" applyFont="1"/>
    <xf numFmtId="0" fontId="30" fillId="0" borderId="0" xfId="0" applyFont="1"/>
    <xf numFmtId="40" fontId="30" fillId="0" borderId="0" xfId="0" applyNumberFormat="1" applyFont="1" applyAlignment="1"/>
    <xf numFmtId="192" fontId="30" fillId="0" borderId="10" xfId="19" applyNumberFormat="1" applyFont="1" applyBorder="1" applyAlignment="1">
      <alignment horizontal="right" vertical="top" wrapText="1"/>
    </xf>
    <xf numFmtId="192" fontId="30" fillId="0" borderId="10" xfId="20" applyNumberFormat="1" applyFont="1" applyFill="1" applyBorder="1" applyAlignment="1">
      <alignment horizontal="right" vertical="center"/>
    </xf>
    <xf numFmtId="190" fontId="30" fillId="0" borderId="10" xfId="20" applyNumberFormat="1" applyFont="1" applyFill="1" applyBorder="1" applyAlignment="1">
      <alignment horizontal="right" vertical="center"/>
    </xf>
    <xf numFmtId="0" fontId="30" fillId="0" borderId="0" xfId="24" applyFont="1" applyBorder="1" applyAlignment="1">
      <alignment vertical="center"/>
    </xf>
    <xf numFmtId="191" fontId="30" fillId="0" borderId="0" xfId="19" applyNumberFormat="1" applyFont="1" applyAlignment="1">
      <alignment horizontal="right" vertical="top" wrapText="1"/>
    </xf>
    <xf numFmtId="0" fontId="30" fillId="0" borderId="0" xfId="0" applyFont="1" applyFill="1"/>
    <xf numFmtId="40" fontId="30" fillId="0" borderId="0" xfId="40" applyNumberFormat="1" applyFont="1" applyAlignment="1" applyProtection="1">
      <alignment horizontal="left"/>
    </xf>
    <xf numFmtId="192" fontId="30" fillId="0" borderId="10" xfId="24" applyNumberFormat="1" applyFont="1" applyBorder="1" applyAlignment="1">
      <alignment vertical="center"/>
    </xf>
    <xf numFmtId="192" fontId="30" fillId="0" borderId="11" xfId="20" applyNumberFormat="1" applyFont="1" applyBorder="1" applyAlignment="1">
      <alignment horizontal="right" vertical="center"/>
    </xf>
    <xf numFmtId="0" fontId="30" fillId="0" borderId="11" xfId="24" applyFont="1" applyFill="1" applyBorder="1" applyAlignment="1">
      <alignment vertical="center"/>
    </xf>
    <xf numFmtId="189" fontId="30" fillId="0" borderId="11" xfId="19" applyNumberFormat="1" applyFont="1" applyFill="1" applyBorder="1" applyAlignment="1">
      <alignment vertical="center"/>
    </xf>
    <xf numFmtId="192" fontId="30" fillId="0" borderId="0" xfId="24" applyNumberFormat="1" applyFont="1" applyBorder="1" applyAlignment="1">
      <alignment vertical="center"/>
    </xf>
    <xf numFmtId="192" fontId="30" fillId="0" borderId="12" xfId="20" applyNumberFormat="1" applyFont="1" applyBorder="1" applyAlignment="1">
      <alignment horizontal="right" vertical="center"/>
    </xf>
    <xf numFmtId="190" fontId="30" fillId="0" borderId="0" xfId="20" applyNumberFormat="1" applyFont="1" applyBorder="1" applyAlignment="1">
      <alignment horizontal="right" vertical="center"/>
    </xf>
    <xf numFmtId="192" fontId="30" fillId="0" borderId="0" xfId="20" applyNumberFormat="1" applyFont="1" applyBorder="1" applyAlignment="1">
      <alignment horizontal="right" vertical="center"/>
    </xf>
    <xf numFmtId="190" fontId="30" fillId="0" borderId="0" xfId="24" applyNumberFormat="1" applyFont="1" applyAlignment="1">
      <alignment vertical="center"/>
    </xf>
    <xf numFmtId="192" fontId="30" fillId="0" borderId="0" xfId="20" applyNumberFormat="1" applyFont="1" applyBorder="1" applyAlignment="1">
      <alignment vertical="center"/>
    </xf>
    <xf numFmtId="190" fontId="30" fillId="0" borderId="0" xfId="20" applyNumberFormat="1" applyFont="1" applyFill="1" applyBorder="1" applyAlignment="1">
      <alignment vertical="center"/>
    </xf>
    <xf numFmtId="192" fontId="30" fillId="0" borderId="0" xfId="24" applyNumberFormat="1" applyFont="1" applyAlignment="1">
      <alignment horizontal="right" vertical="center"/>
    </xf>
    <xf numFmtId="0" fontId="30" fillId="0" borderId="10" xfId="24" quotePrefix="1" applyNumberFormat="1" applyFont="1" applyBorder="1" applyAlignment="1">
      <alignment vertical="center"/>
    </xf>
    <xf numFmtId="0" fontId="30" fillId="0" borderId="10" xfId="24" applyFont="1" applyBorder="1" applyAlignment="1">
      <alignment vertical="center"/>
    </xf>
    <xf numFmtId="0" fontId="30" fillId="0" borderId="0" xfId="24" quotePrefix="1" applyNumberFormat="1" applyFont="1" applyBorder="1" applyAlignment="1">
      <alignment horizontal="left" vertical="center"/>
    </xf>
    <xf numFmtId="192" fontId="30" fillId="0" borderId="0" xfId="24" quotePrefix="1" applyNumberFormat="1" applyFont="1" applyBorder="1" applyAlignment="1">
      <alignment horizontal="right" vertical="center"/>
    </xf>
    <xf numFmtId="0" fontId="30" fillId="0" borderId="0" xfId="24" quotePrefix="1" applyNumberFormat="1" applyFont="1" applyBorder="1" applyAlignment="1">
      <alignment horizontal="justify" vertical="center"/>
    </xf>
    <xf numFmtId="0" fontId="30" fillId="0" borderId="0" xfId="24" quotePrefix="1" applyNumberFormat="1" applyFont="1" applyBorder="1" applyAlignment="1">
      <alignment horizontal="center" vertical="center"/>
    </xf>
    <xf numFmtId="192" fontId="30" fillId="0" borderId="0" xfId="24" quotePrefix="1" applyNumberFormat="1" applyFont="1" applyBorder="1" applyAlignment="1">
      <alignment horizontal="justify" vertical="center"/>
    </xf>
    <xf numFmtId="190" fontId="30" fillId="0" borderId="0" xfId="24" quotePrefix="1" applyNumberFormat="1" applyFont="1" applyBorder="1" applyAlignment="1">
      <alignment horizontal="justify" vertical="center"/>
    </xf>
    <xf numFmtId="190" fontId="30" fillId="0" borderId="0" xfId="24" quotePrefix="1" applyNumberFormat="1" applyFont="1" applyFill="1" applyBorder="1" applyAlignment="1">
      <alignment horizontal="justify" vertical="center"/>
    </xf>
    <xf numFmtId="0" fontId="30" fillId="0" borderId="0" xfId="24" applyNumberFormat="1" applyFont="1" applyAlignment="1">
      <alignment vertical="center"/>
    </xf>
    <xf numFmtId="190" fontId="29" fillId="0" borderId="0" xfId="24" applyNumberFormat="1" applyFont="1" applyAlignment="1">
      <alignment horizontal="left" vertical="center"/>
    </xf>
    <xf numFmtId="190" fontId="29" fillId="0" borderId="0" xfId="24" applyNumberFormat="1" applyFont="1" applyFill="1" applyAlignment="1">
      <alignment vertical="center"/>
    </xf>
    <xf numFmtId="40" fontId="30" fillId="0" borderId="0" xfId="40" applyNumberFormat="1" applyFont="1" applyFill="1" applyBorder="1" applyAlignment="1" applyProtection="1"/>
    <xf numFmtId="0" fontId="30" fillId="0" borderId="0" xfId="0" applyFont="1" applyFill="1" applyBorder="1"/>
    <xf numFmtId="0" fontId="30" fillId="0" borderId="0" xfId="24" applyFont="1" applyFill="1" applyBorder="1" applyAlignment="1">
      <alignment horizontal="center" vertical="center"/>
    </xf>
    <xf numFmtId="0" fontId="30" fillId="0" borderId="0" xfId="24" applyFont="1" applyFill="1" applyBorder="1" applyAlignment="1">
      <alignment vertical="center"/>
    </xf>
    <xf numFmtId="192" fontId="30" fillId="0" borderId="10" xfId="20" applyNumberFormat="1" applyFont="1" applyBorder="1" applyAlignment="1">
      <alignment horizontal="right" vertical="center"/>
    </xf>
    <xf numFmtId="40" fontId="30" fillId="0" borderId="0" xfId="0" applyNumberFormat="1" applyFont="1"/>
    <xf numFmtId="190" fontId="29" fillId="0" borderId="0" xfId="24" applyNumberFormat="1" applyFont="1" applyFill="1" applyBorder="1" applyAlignment="1">
      <alignment vertical="center"/>
    </xf>
    <xf numFmtId="194" fontId="30" fillId="0" borderId="0" xfId="20" applyNumberFormat="1" applyFont="1" applyBorder="1" applyAlignment="1">
      <alignment horizontal="right" vertical="center"/>
    </xf>
    <xf numFmtId="0" fontId="30" fillId="0" borderId="0" xfId="24" applyFont="1" applyBorder="1" applyAlignment="1">
      <alignment horizontal="left" vertical="center"/>
    </xf>
    <xf numFmtId="0" fontId="30" fillId="0" borderId="0" xfId="24" applyFont="1" applyBorder="1" applyAlignment="1">
      <alignment horizontal="center" vertical="center"/>
    </xf>
    <xf numFmtId="192" fontId="30" fillId="0" borderId="12" xfId="20" applyNumberFormat="1" applyFont="1" applyFill="1" applyBorder="1" applyAlignment="1">
      <alignment horizontal="right" vertical="center"/>
    </xf>
    <xf numFmtId="0" fontId="32" fillId="0" borderId="0" xfId="24" applyFont="1" applyAlignment="1">
      <alignment horizontal="center" vertical="center"/>
    </xf>
    <xf numFmtId="192" fontId="30" fillId="0" borderId="10" xfId="24" quotePrefix="1" applyNumberFormat="1" applyFont="1" applyBorder="1" applyAlignment="1">
      <alignment vertical="center"/>
    </xf>
    <xf numFmtId="0" fontId="3" fillId="0" borderId="0" xfId="27" applyFont="1" applyFill="1" applyAlignment="1">
      <alignment horizontal="right" vertical="center"/>
    </xf>
    <xf numFmtId="0" fontId="2" fillId="0" borderId="0" xfId="27" applyFont="1" applyFill="1" applyAlignment="1">
      <alignment horizontal="right" vertical="center"/>
    </xf>
    <xf numFmtId="191" fontId="30" fillId="0" borderId="0" xfId="19" applyNumberFormat="1" applyFont="1" applyBorder="1" applyAlignment="1">
      <alignment horizontal="right" vertical="top" wrapText="1"/>
    </xf>
    <xf numFmtId="192" fontId="29" fillId="0" borderId="13" xfId="19" quotePrefix="1" applyNumberFormat="1" applyFont="1" applyFill="1" applyBorder="1" applyAlignment="1">
      <alignment horizontal="center" vertical="center"/>
    </xf>
    <xf numFmtId="192" fontId="29" fillId="0" borderId="10" xfId="19" applyNumberFormat="1" applyFont="1" applyFill="1" applyBorder="1" applyAlignment="1">
      <alignment horizontal="center" vertical="center"/>
    </xf>
    <xf numFmtId="192" fontId="2" fillId="0" borderId="10" xfId="22" applyNumberFormat="1" applyFont="1" applyFill="1" applyBorder="1" applyAlignment="1">
      <alignment horizontal="center" vertical="center"/>
    </xf>
    <xf numFmtId="0" fontId="24" fillId="0" borderId="10" xfId="27" quotePrefix="1" applyNumberFormat="1" applyFont="1" applyBorder="1" applyAlignment="1">
      <alignment horizontal="justify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192" fontId="2" fillId="0" borderId="10" xfId="39" applyNumberFormat="1" applyFont="1" applyFill="1" applyBorder="1" applyAlignment="1">
      <alignment horizontal="center"/>
    </xf>
    <xf numFmtId="192" fontId="2" fillId="0" borderId="0" xfId="39" applyNumberFormat="1" applyFont="1" applyFill="1" applyBorder="1" applyAlignment="1">
      <alignment horizontal="center"/>
    </xf>
    <xf numFmtId="192" fontId="2" fillId="0" borderId="10" xfId="29" applyNumberFormat="1" applyFont="1" applyBorder="1" applyAlignment="1">
      <alignment horizontal="center" vertical="center"/>
    </xf>
    <xf numFmtId="192" fontId="2" fillId="0" borderId="0" xfId="29" applyNumberFormat="1" applyFont="1" applyBorder="1" applyAlignment="1">
      <alignment horizontal="center"/>
    </xf>
    <xf numFmtId="192" fontId="2" fillId="0" borderId="10" xfId="29" applyNumberFormat="1" applyFont="1" applyBorder="1" applyAlignment="1">
      <alignment horizontal="center"/>
    </xf>
  </cellXfs>
  <cellStyles count="57">
    <cellStyle name="20% - ส่วนที่ถูกเน้น1" xfId="1"/>
    <cellStyle name="20% - ส่วนที่ถูกเน้น2" xfId="2"/>
    <cellStyle name="20% - ส่วนที่ถูกเน้น3" xfId="3"/>
    <cellStyle name="20% - ส่วนที่ถูกเน้น4" xfId="4"/>
    <cellStyle name="20% - ส่วนที่ถูกเน้น5" xfId="5"/>
    <cellStyle name="20% - ส่วนที่ถูกเน้น6" xfId="6"/>
    <cellStyle name="40% - ส่วนที่ถูกเน้น1" xfId="7"/>
    <cellStyle name="40% - ส่วนที่ถูกเน้น2" xfId="8"/>
    <cellStyle name="40% - ส่วนที่ถูกเน้น3" xfId="9"/>
    <cellStyle name="40% - ส่วนที่ถูกเน้น4" xfId="10"/>
    <cellStyle name="40% - ส่วนที่ถูกเน้น5" xfId="11"/>
    <cellStyle name="40% - ส่วนที่ถูกเน้น6" xfId="12"/>
    <cellStyle name="60% - ส่วนที่ถูกเน้น1" xfId="13"/>
    <cellStyle name="60% - ส่วนที่ถูกเน้น2" xfId="14"/>
    <cellStyle name="60% - ส่วนที่ถูกเน้น3" xfId="15"/>
    <cellStyle name="60% - ส่วนที่ถูกเน้น4" xfId="16"/>
    <cellStyle name="60% - ส่วนที่ถูกเน้น5" xfId="17"/>
    <cellStyle name="60% - ส่วนที่ถูกเน้น6" xfId="18"/>
    <cellStyle name="Comma" xfId="19" builtinId="3"/>
    <cellStyle name="Comma 2" xfId="20"/>
    <cellStyle name="Comma 2 2" xfId="56"/>
    <cellStyle name="Comma 3" xfId="21"/>
    <cellStyle name="Comma_Major Q2'06" xfId="22"/>
    <cellStyle name="Comma_RGR Q2'03 - Eng" xfId="23"/>
    <cellStyle name="Normal" xfId="0" builtinId="0"/>
    <cellStyle name="Normal 2" xfId="24"/>
    <cellStyle name="Normal 3" xfId="55"/>
    <cellStyle name="Normal 7" xfId="25"/>
    <cellStyle name="Normal 9" xfId="26"/>
    <cellStyle name="Normal_Major Q2'06" xfId="27"/>
    <cellStyle name="Percent 3" xfId="28"/>
    <cellStyle name="การคำนวณ" xfId="34"/>
    <cellStyle name="ข้อความเตือน" xfId="35"/>
    <cellStyle name="ข้อความอธิบาย" xfId="36"/>
    <cellStyle name="เครื่องหมายจุลภาค_MS-q103" xfId="29"/>
    <cellStyle name="ชื่อเรื่อง" xfId="37"/>
    <cellStyle name="เซลล์ตรวจสอบ" xfId="30"/>
    <cellStyle name="เซลล์ที่มีการเชื่อมโยง" xfId="31"/>
    <cellStyle name="ดี" xfId="38"/>
    <cellStyle name="ปกติ_MS-q103" xfId="39"/>
    <cellStyle name="ปกติ_Sheet1" xfId="40"/>
    <cellStyle name="ป้อนค่า" xfId="41"/>
    <cellStyle name="ปานกลาง" xfId="42"/>
    <cellStyle name="ผลรวม" xfId="43"/>
    <cellStyle name="แย่" xfId="32"/>
    <cellStyle name="ส่วนที่ถูกเน้น1" xfId="44"/>
    <cellStyle name="ส่วนที่ถูกเน้น2" xfId="45"/>
    <cellStyle name="ส่วนที่ถูกเน้น3" xfId="46"/>
    <cellStyle name="ส่วนที่ถูกเน้น4" xfId="47"/>
    <cellStyle name="ส่วนที่ถูกเน้น5" xfId="48"/>
    <cellStyle name="ส่วนที่ถูกเน้น6" xfId="49"/>
    <cellStyle name="แสดงผล" xfId="33"/>
    <cellStyle name="หมายเหตุ" xfId="50"/>
    <cellStyle name="หัวเรื่อง 1" xfId="51"/>
    <cellStyle name="หัวเรื่อง 2" xfId="52"/>
    <cellStyle name="หัวเรื่อง 3" xfId="53"/>
    <cellStyle name="หัวเรื่อง 4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D168"/>
  <sheetViews>
    <sheetView showZeros="0" zoomScale="110" zoomScaleNormal="110" zoomScaleSheetLayoutView="100" workbookViewId="0">
      <selection activeCell="A97" sqref="A97"/>
    </sheetView>
  </sheetViews>
  <sheetFormatPr defaultRowHeight="15.95" customHeight="1" x14ac:dyDescent="0.5"/>
  <cols>
    <col min="1" max="1" width="1.85546875" style="265" customWidth="1"/>
    <col min="2" max="2" width="29" style="263" customWidth="1"/>
    <col min="3" max="3" width="5.5703125" style="264" customWidth="1"/>
    <col min="4" max="4" width="0.7109375" style="265" customWidth="1"/>
    <col min="5" max="5" width="10.28515625" style="266" customWidth="1"/>
    <col min="6" max="6" width="0.7109375" style="267" customWidth="1"/>
    <col min="7" max="7" width="10.140625" style="266" customWidth="1"/>
    <col min="8" max="8" width="0.7109375" style="268" customWidth="1"/>
    <col min="9" max="9" width="10" style="268" customWidth="1"/>
    <col min="10" max="10" width="1.28515625" style="268" customWidth="1"/>
    <col min="11" max="11" width="10.28515625" style="266" customWidth="1"/>
    <col min="12" max="12" width="0.7109375" style="268" customWidth="1"/>
    <col min="13" max="13" width="9.85546875" style="266" customWidth="1"/>
    <col min="14" max="14" width="0.7109375" style="265" customWidth="1"/>
    <col min="15" max="15" width="9.85546875" style="270" customWidth="1"/>
    <col min="16" max="16" width="9.140625" style="265"/>
    <col min="17" max="17" width="9.28515625" style="265" bestFit="1" customWidth="1"/>
    <col min="18" max="18" width="9.140625" style="265"/>
    <col min="19" max="19" width="14.7109375" style="265" bestFit="1" customWidth="1"/>
    <col min="20" max="16384" width="9.140625" style="265"/>
  </cols>
  <sheetData>
    <row r="1" spans="1:19" ht="15.95" customHeight="1" x14ac:dyDescent="0.2">
      <c r="A1" s="262" t="s">
        <v>71</v>
      </c>
      <c r="M1" s="269"/>
      <c r="S1" s="271"/>
    </row>
    <row r="2" spans="1:19" s="279" customFormat="1" ht="15.95" customHeight="1" x14ac:dyDescent="0.5">
      <c r="A2" s="272" t="s">
        <v>31</v>
      </c>
      <c r="B2" s="272"/>
      <c r="C2" s="273"/>
      <c r="D2" s="274"/>
      <c r="E2" s="275"/>
      <c r="F2" s="276"/>
      <c r="G2" s="275"/>
      <c r="H2" s="277"/>
      <c r="I2" s="277"/>
      <c r="J2" s="277"/>
      <c r="K2" s="269"/>
      <c r="L2" s="278"/>
      <c r="M2" s="269"/>
      <c r="O2" s="280"/>
      <c r="S2" s="271"/>
    </row>
    <row r="3" spans="1:19" s="279" customFormat="1" ht="15.95" customHeight="1" x14ac:dyDescent="0.5">
      <c r="A3" s="281" t="s">
        <v>170</v>
      </c>
      <c r="B3" s="281"/>
      <c r="C3" s="282"/>
      <c r="D3" s="283"/>
      <c r="E3" s="284"/>
      <c r="F3" s="285"/>
      <c r="G3" s="284"/>
      <c r="H3" s="286"/>
      <c r="I3" s="286"/>
      <c r="J3" s="286"/>
      <c r="K3" s="284"/>
      <c r="L3" s="286"/>
      <c r="M3" s="284"/>
      <c r="N3" s="287"/>
      <c r="O3" s="288"/>
      <c r="S3" s="271"/>
    </row>
    <row r="4" spans="1:19" s="279" customFormat="1" ht="15.95" customHeight="1" x14ac:dyDescent="0.5">
      <c r="A4" s="289"/>
      <c r="B4" s="289"/>
      <c r="C4" s="290"/>
      <c r="D4" s="291"/>
      <c r="E4" s="292"/>
      <c r="F4" s="293"/>
      <c r="G4" s="292"/>
      <c r="H4" s="294"/>
      <c r="I4" s="294"/>
      <c r="J4" s="294"/>
      <c r="K4" s="292"/>
      <c r="L4" s="294"/>
      <c r="M4" s="275"/>
      <c r="O4" s="280"/>
      <c r="S4" s="271"/>
    </row>
    <row r="5" spans="1:19" s="279" customFormat="1" ht="15.95" customHeight="1" x14ac:dyDescent="0.5">
      <c r="A5" s="289"/>
      <c r="B5" s="289"/>
      <c r="C5" s="290"/>
      <c r="D5" s="291"/>
      <c r="E5" s="275"/>
      <c r="F5" s="276"/>
      <c r="G5" s="275"/>
      <c r="H5" s="277"/>
      <c r="I5" s="277"/>
      <c r="J5" s="277"/>
      <c r="K5" s="275"/>
      <c r="L5" s="277"/>
      <c r="M5" s="275"/>
      <c r="O5" s="280"/>
      <c r="S5" s="271"/>
    </row>
    <row r="6" spans="1:19" s="295" customFormat="1" ht="15.95" customHeight="1" x14ac:dyDescent="0.5">
      <c r="B6" s="296"/>
      <c r="C6" s="297"/>
      <c r="D6" s="297"/>
      <c r="E6" s="373" t="s">
        <v>5</v>
      </c>
      <c r="F6" s="373"/>
      <c r="G6" s="373"/>
      <c r="H6" s="373"/>
      <c r="I6" s="373"/>
      <c r="J6" s="298"/>
      <c r="K6" s="373" t="s">
        <v>6</v>
      </c>
      <c r="L6" s="373"/>
      <c r="M6" s="373"/>
      <c r="N6" s="373"/>
      <c r="O6" s="373"/>
      <c r="S6" s="271"/>
    </row>
    <row r="7" spans="1:19" s="295" customFormat="1" ht="15.95" customHeight="1" x14ac:dyDescent="0.5">
      <c r="B7" s="296"/>
      <c r="C7" s="297"/>
      <c r="D7" s="297"/>
      <c r="E7" s="298"/>
      <c r="F7" s="298"/>
      <c r="G7" s="372" t="s">
        <v>172</v>
      </c>
      <c r="H7" s="372"/>
      <c r="I7" s="372"/>
      <c r="J7" s="298"/>
      <c r="K7" s="298"/>
      <c r="L7" s="298"/>
      <c r="M7" s="372" t="s">
        <v>172</v>
      </c>
      <c r="N7" s="372"/>
      <c r="O7" s="372"/>
      <c r="S7" s="271"/>
    </row>
    <row r="8" spans="1:19" s="295" customFormat="1" ht="15.95" customHeight="1" x14ac:dyDescent="0.5">
      <c r="B8" s="296"/>
      <c r="C8" s="297"/>
      <c r="D8" s="297"/>
      <c r="E8" s="299" t="s">
        <v>165</v>
      </c>
      <c r="F8" s="298"/>
      <c r="G8" s="299" t="s">
        <v>165</v>
      </c>
      <c r="H8" s="298"/>
      <c r="I8" s="299" t="s">
        <v>166</v>
      </c>
      <c r="J8" s="299"/>
      <c r="K8" s="299" t="s">
        <v>165</v>
      </c>
      <c r="L8" s="298"/>
      <c r="M8" s="299" t="s">
        <v>165</v>
      </c>
      <c r="O8" s="299" t="s">
        <v>166</v>
      </c>
      <c r="S8" s="271"/>
    </row>
    <row r="9" spans="1:19" s="295" customFormat="1" ht="15.95" customHeight="1" x14ac:dyDescent="0.2">
      <c r="B9" s="296"/>
      <c r="C9" s="297"/>
      <c r="D9" s="297"/>
      <c r="E9" s="300" t="s">
        <v>36</v>
      </c>
      <c r="F9" s="301"/>
      <c r="G9" s="300" t="s">
        <v>30</v>
      </c>
      <c r="H9" s="302"/>
      <c r="I9" s="302" t="s">
        <v>30</v>
      </c>
      <c r="J9" s="302"/>
      <c r="K9" s="300" t="s">
        <v>36</v>
      </c>
      <c r="L9" s="301"/>
      <c r="M9" s="300" t="s">
        <v>30</v>
      </c>
      <c r="O9" s="303" t="s">
        <v>30</v>
      </c>
      <c r="S9" s="304"/>
    </row>
    <row r="10" spans="1:19" s="279" customFormat="1" ht="15.95" customHeight="1" x14ac:dyDescent="0.5">
      <c r="B10" s="272"/>
      <c r="C10" s="282" t="s">
        <v>0</v>
      </c>
      <c r="D10" s="305"/>
      <c r="E10" s="306" t="s">
        <v>55</v>
      </c>
      <c r="G10" s="306" t="s">
        <v>55</v>
      </c>
      <c r="I10" s="306" t="s">
        <v>55</v>
      </c>
      <c r="J10" s="306"/>
      <c r="K10" s="306" t="s">
        <v>55</v>
      </c>
      <c r="M10" s="306" t="s">
        <v>55</v>
      </c>
      <c r="O10" s="307" t="s">
        <v>55</v>
      </c>
      <c r="S10" s="271"/>
    </row>
    <row r="11" spans="1:19" s="279" customFormat="1" ht="15.95" customHeight="1" x14ac:dyDescent="0.5">
      <c r="B11" s="272"/>
      <c r="C11" s="290"/>
      <c r="D11" s="305"/>
      <c r="E11" s="300"/>
      <c r="F11" s="301"/>
      <c r="G11" s="300"/>
      <c r="H11" s="302"/>
      <c r="I11" s="302"/>
      <c r="J11" s="302"/>
      <c r="K11" s="300"/>
      <c r="L11" s="301"/>
      <c r="M11" s="300"/>
      <c r="O11" s="280"/>
      <c r="S11" s="271"/>
    </row>
    <row r="12" spans="1:19" s="279" customFormat="1" ht="15.95" customHeight="1" x14ac:dyDescent="0.2">
      <c r="A12" s="308" t="s">
        <v>16</v>
      </c>
      <c r="B12" s="272"/>
      <c r="C12" s="290"/>
      <c r="D12" s="290"/>
      <c r="E12" s="309"/>
      <c r="F12" s="277"/>
      <c r="G12" s="309"/>
      <c r="H12" s="277"/>
      <c r="I12" s="277"/>
      <c r="J12" s="277"/>
      <c r="K12" s="310"/>
      <c r="L12" s="311"/>
      <c r="M12" s="309"/>
      <c r="O12" s="280"/>
      <c r="S12" s="304"/>
    </row>
    <row r="13" spans="1:19" ht="15.95" customHeight="1" x14ac:dyDescent="0.5">
      <c r="A13" s="279"/>
      <c r="B13" s="272"/>
      <c r="D13" s="264"/>
      <c r="E13" s="312"/>
      <c r="F13" s="313"/>
      <c r="G13" s="312"/>
      <c r="H13" s="313"/>
      <c r="I13" s="313"/>
      <c r="J13" s="313"/>
      <c r="K13" s="314"/>
      <c r="L13" s="313"/>
      <c r="M13" s="312"/>
      <c r="S13" s="271"/>
    </row>
    <row r="14" spans="1:19" ht="15.95" customHeight="1" x14ac:dyDescent="0.5">
      <c r="A14" s="308" t="s">
        <v>17</v>
      </c>
      <c r="B14" s="272"/>
      <c r="D14" s="264"/>
      <c r="E14" s="312"/>
      <c r="F14" s="313"/>
      <c r="G14" s="312"/>
      <c r="H14" s="313"/>
      <c r="I14" s="313"/>
      <c r="J14" s="313"/>
      <c r="K14" s="314"/>
      <c r="L14" s="313"/>
      <c r="M14" s="312"/>
      <c r="S14" s="271"/>
    </row>
    <row r="15" spans="1:19" ht="15.95" customHeight="1" x14ac:dyDescent="0.5">
      <c r="A15" s="308"/>
      <c r="B15" s="272"/>
      <c r="D15" s="264"/>
      <c r="E15" s="312"/>
      <c r="F15" s="313"/>
      <c r="G15" s="312"/>
      <c r="H15" s="313"/>
      <c r="I15" s="313"/>
      <c r="J15" s="313"/>
      <c r="K15" s="314"/>
      <c r="L15" s="313"/>
      <c r="M15" s="312"/>
    </row>
    <row r="16" spans="1:19" ht="15.95" customHeight="1" x14ac:dyDescent="0.2">
      <c r="A16" s="315" t="s">
        <v>25</v>
      </c>
      <c r="B16" s="272"/>
      <c r="C16" s="264">
        <v>7</v>
      </c>
      <c r="D16" s="264"/>
      <c r="E16" s="314">
        <v>137726513</v>
      </c>
      <c r="F16" s="313"/>
      <c r="G16" s="314">
        <v>72081520</v>
      </c>
      <c r="H16" s="314"/>
      <c r="I16" s="314">
        <v>145323788</v>
      </c>
      <c r="J16" s="314"/>
      <c r="K16" s="314">
        <v>66430124</v>
      </c>
      <c r="L16" s="314"/>
      <c r="M16" s="314">
        <v>33022085</v>
      </c>
      <c r="O16" s="314">
        <v>75607112</v>
      </c>
    </row>
    <row r="17" spans="1:17" ht="15.95" customHeight="1" x14ac:dyDescent="0.2">
      <c r="A17" s="315" t="s">
        <v>43</v>
      </c>
      <c r="C17" s="264">
        <v>8</v>
      </c>
      <c r="D17" s="264"/>
      <c r="E17" s="316">
        <v>999936</v>
      </c>
      <c r="F17" s="313"/>
      <c r="G17" s="314">
        <v>32523313</v>
      </c>
      <c r="H17" s="314"/>
      <c r="I17" s="314">
        <v>2046277</v>
      </c>
      <c r="J17" s="314"/>
      <c r="K17" s="316">
        <v>0</v>
      </c>
      <c r="L17" s="314"/>
      <c r="M17" s="314">
        <v>20000000</v>
      </c>
      <c r="O17" s="314">
        <v>0</v>
      </c>
    </row>
    <row r="18" spans="1:17" ht="15.95" customHeight="1" x14ac:dyDescent="0.2">
      <c r="A18" s="315" t="s">
        <v>171</v>
      </c>
      <c r="C18" s="264">
        <v>9</v>
      </c>
      <c r="D18" s="264"/>
      <c r="E18" s="316">
        <v>0</v>
      </c>
      <c r="F18" s="313"/>
      <c r="G18" s="314">
        <v>639700</v>
      </c>
      <c r="H18" s="314"/>
      <c r="I18" s="314">
        <v>3124896</v>
      </c>
      <c r="J18" s="314"/>
      <c r="K18" s="316">
        <v>0</v>
      </c>
      <c r="L18" s="314"/>
      <c r="M18" s="314">
        <v>639700</v>
      </c>
      <c r="N18" s="314"/>
      <c r="O18" s="314">
        <v>3124896</v>
      </c>
    </row>
    <row r="19" spans="1:17" ht="15.95" customHeight="1" x14ac:dyDescent="0.2">
      <c r="A19" s="315" t="s">
        <v>44</v>
      </c>
      <c r="C19" s="317">
        <v>10</v>
      </c>
      <c r="D19" s="264"/>
      <c r="E19" s="316">
        <v>141248423</v>
      </c>
      <c r="F19" s="313"/>
      <c r="G19" s="314">
        <v>175378399</v>
      </c>
      <c r="H19" s="314"/>
      <c r="I19" s="314">
        <v>198928067</v>
      </c>
      <c r="J19" s="314"/>
      <c r="K19" s="316">
        <v>53869119</v>
      </c>
      <c r="L19" s="314"/>
      <c r="M19" s="314">
        <v>79142810</v>
      </c>
      <c r="O19" s="314">
        <v>66795219</v>
      </c>
    </row>
    <row r="20" spans="1:17" s="321" customFormat="1" ht="15.95" customHeight="1" x14ac:dyDescent="0.2">
      <c r="A20" s="318" t="s">
        <v>62</v>
      </c>
      <c r="B20" s="319"/>
      <c r="C20" s="317">
        <v>29.5</v>
      </c>
      <c r="D20" s="320"/>
      <c r="E20" s="314">
        <v>0</v>
      </c>
      <c r="F20" s="313"/>
      <c r="G20" s="314">
        <v>0</v>
      </c>
      <c r="H20" s="314"/>
      <c r="I20" s="314">
        <v>0</v>
      </c>
      <c r="J20" s="314"/>
      <c r="K20" s="316">
        <v>53164011</v>
      </c>
      <c r="L20" s="314"/>
      <c r="M20" s="314">
        <v>56584011</v>
      </c>
      <c r="O20" s="314">
        <v>84504830</v>
      </c>
      <c r="Q20" s="316"/>
    </row>
    <row r="21" spans="1:17" ht="15.95" customHeight="1" x14ac:dyDescent="0.2">
      <c r="A21" s="315" t="s">
        <v>212</v>
      </c>
      <c r="C21" s="264">
        <v>11</v>
      </c>
      <c r="D21" s="264"/>
      <c r="E21" s="316">
        <v>9220382</v>
      </c>
      <c r="F21" s="313"/>
      <c r="G21" s="314">
        <v>4554771</v>
      </c>
      <c r="H21" s="314"/>
      <c r="I21" s="314">
        <v>5672822</v>
      </c>
      <c r="J21" s="314"/>
      <c r="K21" s="316">
        <v>3851328</v>
      </c>
      <c r="L21" s="314"/>
      <c r="M21" s="314">
        <v>2925524</v>
      </c>
      <c r="O21" s="314">
        <v>1003650</v>
      </c>
      <c r="Q21" s="322"/>
    </row>
    <row r="22" spans="1:17" ht="15.95" customHeight="1" x14ac:dyDescent="0.2">
      <c r="A22" s="323" t="s">
        <v>63</v>
      </c>
      <c r="B22" s="323"/>
      <c r="C22" s="317"/>
      <c r="D22" s="264"/>
      <c r="E22" s="316">
        <v>809969</v>
      </c>
      <c r="F22" s="313"/>
      <c r="G22" s="314">
        <v>1087251</v>
      </c>
      <c r="H22" s="314"/>
      <c r="I22" s="314">
        <v>564308</v>
      </c>
      <c r="J22" s="314"/>
      <c r="K22" s="316">
        <v>0</v>
      </c>
      <c r="L22" s="314"/>
      <c r="M22" s="314">
        <v>522511</v>
      </c>
      <c r="O22" s="314">
        <v>0</v>
      </c>
      <c r="Q22" s="322"/>
    </row>
    <row r="23" spans="1:17" ht="15.95" customHeight="1" x14ac:dyDescent="0.2">
      <c r="A23" s="324" t="s">
        <v>173</v>
      </c>
      <c r="D23" s="264"/>
      <c r="E23" s="316">
        <v>11752959</v>
      </c>
      <c r="F23" s="313"/>
      <c r="G23" s="314">
        <v>19746003</v>
      </c>
      <c r="H23" s="314"/>
      <c r="I23" s="314">
        <v>18525626</v>
      </c>
      <c r="J23" s="314"/>
      <c r="K23" s="316">
        <v>4174702</v>
      </c>
      <c r="L23" s="314"/>
      <c r="M23" s="314">
        <v>6645679</v>
      </c>
      <c r="O23" s="314">
        <v>8253205</v>
      </c>
    </row>
    <row r="24" spans="1:17" ht="15.95" customHeight="1" x14ac:dyDescent="0.2">
      <c r="A24" s="324" t="s">
        <v>37</v>
      </c>
      <c r="C24" s="317"/>
      <c r="D24" s="264"/>
      <c r="E24" s="325">
        <v>1338194</v>
      </c>
      <c r="F24" s="313"/>
      <c r="G24" s="326">
        <v>2014847</v>
      </c>
      <c r="H24" s="314"/>
      <c r="I24" s="326">
        <v>6078618</v>
      </c>
      <c r="J24" s="314"/>
      <c r="K24" s="325">
        <v>204413</v>
      </c>
      <c r="L24" s="314"/>
      <c r="M24" s="326">
        <v>554411</v>
      </c>
      <c r="O24" s="326">
        <v>1256101</v>
      </c>
    </row>
    <row r="25" spans="1:17" ht="15.95" customHeight="1" x14ac:dyDescent="0.2">
      <c r="A25" s="324"/>
      <c r="C25" s="317"/>
      <c r="D25" s="264"/>
      <c r="E25" s="314"/>
      <c r="F25" s="313"/>
      <c r="G25" s="314"/>
      <c r="H25" s="313"/>
      <c r="I25" s="313"/>
      <c r="J25" s="313"/>
      <c r="K25" s="314"/>
      <c r="L25" s="313"/>
      <c r="M25" s="314"/>
      <c r="Q25" s="322"/>
    </row>
    <row r="26" spans="1:17" s="328" customFormat="1" ht="15.95" customHeight="1" x14ac:dyDescent="0.5">
      <c r="A26" s="272" t="s">
        <v>18</v>
      </c>
      <c r="B26" s="263"/>
      <c r="C26" s="264"/>
      <c r="D26" s="264"/>
      <c r="E26" s="326">
        <f>SUM(E16:F24)</f>
        <v>303096376</v>
      </c>
      <c r="F26" s="313"/>
      <c r="G26" s="326">
        <f>SUM(G16:G24)</f>
        <v>308025804</v>
      </c>
      <c r="H26" s="313"/>
      <c r="I26" s="327">
        <f>SUM(I16:I24)</f>
        <v>380264402</v>
      </c>
      <c r="J26" s="313"/>
      <c r="K26" s="326">
        <f>SUM(K16:K24)</f>
        <v>181693697</v>
      </c>
      <c r="L26" s="313"/>
      <c r="M26" s="326">
        <f>SUM(M16:M24)</f>
        <v>200036731</v>
      </c>
      <c r="O26" s="326">
        <f>SUM(O16:O24)</f>
        <v>240545013</v>
      </c>
    </row>
    <row r="27" spans="1:17" ht="15.95" customHeight="1" x14ac:dyDescent="0.5">
      <c r="A27" s="263"/>
      <c r="D27" s="264"/>
      <c r="E27" s="314"/>
      <c r="F27" s="313"/>
      <c r="G27" s="314"/>
      <c r="H27" s="313"/>
      <c r="I27" s="313"/>
      <c r="J27" s="313"/>
      <c r="K27" s="314"/>
      <c r="L27" s="313"/>
      <c r="M27" s="314"/>
    </row>
    <row r="28" spans="1:17" ht="15.95" customHeight="1" x14ac:dyDescent="0.5">
      <c r="A28" s="272" t="s">
        <v>19</v>
      </c>
      <c r="B28" s="272"/>
      <c r="D28" s="264"/>
      <c r="E28" s="314"/>
      <c r="F28" s="313"/>
      <c r="G28" s="314"/>
      <c r="H28" s="313"/>
      <c r="I28" s="313"/>
      <c r="J28" s="313"/>
      <c r="K28" s="314"/>
      <c r="L28" s="313"/>
      <c r="M28" s="314"/>
    </row>
    <row r="29" spans="1:17" ht="15.95" customHeight="1" x14ac:dyDescent="0.5">
      <c r="A29" s="272"/>
      <c r="B29" s="272"/>
      <c r="D29" s="264"/>
      <c r="E29" s="314"/>
      <c r="F29" s="313"/>
      <c r="G29" s="314"/>
      <c r="H29" s="313"/>
      <c r="I29" s="313"/>
      <c r="J29" s="313"/>
      <c r="K29" s="314"/>
      <c r="L29" s="313"/>
      <c r="M29" s="314"/>
    </row>
    <row r="30" spans="1:17" ht="15.95" customHeight="1" x14ac:dyDescent="0.2">
      <c r="A30" s="315" t="s">
        <v>45</v>
      </c>
      <c r="B30" s="323"/>
      <c r="C30" s="264">
        <v>12</v>
      </c>
      <c r="D30" s="264"/>
      <c r="E30" s="316">
        <v>0</v>
      </c>
      <c r="F30" s="313"/>
      <c r="G30" s="314">
        <v>0</v>
      </c>
      <c r="H30" s="329"/>
      <c r="I30" s="329">
        <v>0</v>
      </c>
      <c r="J30" s="329"/>
      <c r="K30" s="316">
        <v>186959063</v>
      </c>
      <c r="L30" s="329"/>
      <c r="M30" s="314">
        <v>193959063</v>
      </c>
      <c r="O30" s="270">
        <v>165973494</v>
      </c>
    </row>
    <row r="31" spans="1:17" ht="15.95" customHeight="1" x14ac:dyDescent="0.2">
      <c r="A31" s="318" t="s">
        <v>174</v>
      </c>
      <c r="B31" s="330"/>
      <c r="C31" s="264">
        <v>9</v>
      </c>
      <c r="D31" s="264"/>
      <c r="E31" s="314">
        <v>2598471</v>
      </c>
      <c r="F31" s="313"/>
      <c r="G31" s="314">
        <v>2816353</v>
      </c>
      <c r="H31" s="314"/>
      <c r="I31" s="314">
        <v>870057</v>
      </c>
      <c r="J31" s="314"/>
      <c r="K31" s="314">
        <v>2502471</v>
      </c>
      <c r="L31" s="314"/>
      <c r="M31" s="314">
        <v>2720353</v>
      </c>
      <c r="O31" s="270">
        <v>398187</v>
      </c>
    </row>
    <row r="32" spans="1:17" ht="15.95" customHeight="1" x14ac:dyDescent="0.2">
      <c r="A32" s="324" t="s">
        <v>72</v>
      </c>
      <c r="B32" s="323"/>
      <c r="C32" s="264">
        <v>13</v>
      </c>
      <c r="D32" s="264"/>
      <c r="E32" s="316">
        <v>10249564</v>
      </c>
      <c r="F32" s="313"/>
      <c r="G32" s="314">
        <v>10249564</v>
      </c>
      <c r="H32" s="314"/>
      <c r="I32" s="314">
        <v>10249564</v>
      </c>
      <c r="J32" s="314"/>
      <c r="K32" s="316">
        <v>0</v>
      </c>
      <c r="L32" s="314"/>
      <c r="M32" s="314">
        <v>0</v>
      </c>
      <c r="O32" s="270">
        <v>0</v>
      </c>
    </row>
    <row r="33" spans="1:16" ht="15.95" customHeight="1" x14ac:dyDescent="0.2">
      <c r="A33" s="331" t="s">
        <v>57</v>
      </c>
      <c r="B33" s="323"/>
      <c r="C33" s="317">
        <v>14</v>
      </c>
      <c r="D33" s="264"/>
      <c r="E33" s="316">
        <v>87936058</v>
      </c>
      <c r="F33" s="313"/>
      <c r="G33" s="314">
        <v>96335874</v>
      </c>
      <c r="H33" s="314"/>
      <c r="I33" s="314">
        <v>101031504</v>
      </c>
      <c r="J33" s="314"/>
      <c r="K33" s="316">
        <v>74059708</v>
      </c>
      <c r="L33" s="314"/>
      <c r="M33" s="314">
        <v>83757908</v>
      </c>
      <c r="O33" s="270">
        <v>84560520</v>
      </c>
    </row>
    <row r="34" spans="1:16" ht="15.95" customHeight="1" x14ac:dyDescent="0.2">
      <c r="A34" s="315" t="s">
        <v>114</v>
      </c>
      <c r="B34" s="323"/>
      <c r="C34" s="317">
        <v>15</v>
      </c>
      <c r="D34" s="264"/>
      <c r="E34" s="316">
        <v>173049461</v>
      </c>
      <c r="F34" s="313"/>
      <c r="G34" s="314">
        <v>140471423</v>
      </c>
      <c r="H34" s="314"/>
      <c r="I34" s="314">
        <v>131764374</v>
      </c>
      <c r="J34" s="314"/>
      <c r="K34" s="316">
        <v>0</v>
      </c>
      <c r="L34" s="314"/>
      <c r="M34" s="314">
        <v>0</v>
      </c>
      <c r="O34" s="270">
        <v>0</v>
      </c>
      <c r="P34" s="323"/>
    </row>
    <row r="35" spans="1:16" ht="15.95" customHeight="1" x14ac:dyDescent="0.2">
      <c r="A35" s="331" t="s">
        <v>56</v>
      </c>
      <c r="B35" s="323"/>
      <c r="C35" s="317">
        <v>16</v>
      </c>
      <c r="D35" s="264"/>
      <c r="E35" s="316">
        <v>2130838</v>
      </c>
      <c r="F35" s="313"/>
      <c r="G35" s="314">
        <v>1934647</v>
      </c>
      <c r="H35" s="314"/>
      <c r="I35" s="314">
        <v>2245978</v>
      </c>
      <c r="J35" s="314"/>
      <c r="K35" s="316">
        <v>383940</v>
      </c>
      <c r="L35" s="314"/>
      <c r="M35" s="314">
        <v>576051</v>
      </c>
      <c r="O35" s="270">
        <v>765704</v>
      </c>
    </row>
    <row r="36" spans="1:16" ht="15.95" customHeight="1" x14ac:dyDescent="0.2">
      <c r="A36" s="265" t="s">
        <v>26</v>
      </c>
      <c r="B36" s="323"/>
      <c r="C36" s="265"/>
      <c r="E36" s="325">
        <v>1826768</v>
      </c>
      <c r="F36" s="265"/>
      <c r="G36" s="314">
        <v>2183464</v>
      </c>
      <c r="H36" s="316"/>
      <c r="I36" s="326">
        <v>2122892</v>
      </c>
      <c r="J36" s="314"/>
      <c r="K36" s="325">
        <v>551224</v>
      </c>
      <c r="L36" s="314"/>
      <c r="M36" s="314">
        <v>761604</v>
      </c>
      <c r="O36" s="332">
        <v>638677</v>
      </c>
    </row>
    <row r="37" spans="1:16" ht="15.95" customHeight="1" x14ac:dyDescent="0.2">
      <c r="B37" s="323"/>
      <c r="C37" s="265"/>
      <c r="E37" s="333"/>
      <c r="F37" s="265"/>
      <c r="G37" s="334"/>
      <c r="H37" s="265"/>
      <c r="I37" s="265"/>
      <c r="J37" s="265"/>
      <c r="K37" s="333"/>
      <c r="L37" s="265"/>
      <c r="M37" s="335"/>
    </row>
    <row r="38" spans="1:16" s="328" customFormat="1" ht="15.95" customHeight="1" x14ac:dyDescent="0.5">
      <c r="A38" s="272" t="s">
        <v>20</v>
      </c>
      <c r="B38" s="263"/>
      <c r="C38" s="264"/>
      <c r="D38" s="264"/>
      <c r="E38" s="326">
        <f>SUM(E30:E37)</f>
        <v>277791160</v>
      </c>
      <c r="F38" s="313"/>
      <c r="G38" s="326">
        <f>SUM(G30:G36)</f>
        <v>253991325</v>
      </c>
      <c r="H38" s="313"/>
      <c r="I38" s="326">
        <f>SUM(I30:I36)</f>
        <v>248284369</v>
      </c>
      <c r="J38" s="313"/>
      <c r="K38" s="326">
        <f>SUM(K30:K37)</f>
        <v>264456406</v>
      </c>
      <c r="L38" s="313"/>
      <c r="M38" s="326">
        <f>SUM(M30:M36)</f>
        <v>281774979</v>
      </c>
      <c r="O38" s="326">
        <f>SUM(O30:O36)</f>
        <v>252336582</v>
      </c>
    </row>
    <row r="39" spans="1:16" s="328" customFormat="1" ht="15.95" customHeight="1" x14ac:dyDescent="0.5">
      <c r="A39" s="272"/>
      <c r="B39" s="263"/>
      <c r="C39" s="264"/>
      <c r="D39" s="264"/>
      <c r="E39" s="314"/>
      <c r="F39" s="313"/>
      <c r="G39" s="314"/>
      <c r="H39" s="313"/>
      <c r="I39" s="313"/>
      <c r="J39" s="313"/>
      <c r="K39" s="314"/>
      <c r="L39" s="313"/>
      <c r="M39" s="314"/>
      <c r="O39" s="336"/>
    </row>
    <row r="40" spans="1:16" ht="15.95" customHeight="1" thickBot="1" x14ac:dyDescent="0.55000000000000004">
      <c r="A40" s="279" t="s">
        <v>21</v>
      </c>
      <c r="D40" s="264"/>
      <c r="E40" s="337">
        <f>E26+E38</f>
        <v>580887536</v>
      </c>
      <c r="F40" s="338"/>
      <c r="G40" s="337">
        <f>G26+G38</f>
        <v>562017129</v>
      </c>
      <c r="H40" s="313">
        <f>H26+H38</f>
        <v>0</v>
      </c>
      <c r="I40" s="337">
        <f>I26+I38</f>
        <v>628548771</v>
      </c>
      <c r="J40" s="313"/>
      <c r="K40" s="337">
        <f>K26+K38</f>
        <v>446150103</v>
      </c>
      <c r="L40" s="313"/>
      <c r="M40" s="337">
        <f>M26+M38</f>
        <v>481811710</v>
      </c>
      <c r="O40" s="337">
        <f>O26+O38</f>
        <v>492881595</v>
      </c>
    </row>
    <row r="41" spans="1:16" ht="15.95" customHeight="1" thickTop="1" x14ac:dyDescent="0.5">
      <c r="A41" s="279"/>
      <c r="D41" s="264"/>
      <c r="E41" s="339"/>
      <c r="F41" s="338"/>
      <c r="G41" s="339"/>
      <c r="H41" s="313"/>
      <c r="I41" s="313"/>
      <c r="J41" s="313"/>
      <c r="K41" s="339"/>
      <c r="L41" s="313"/>
      <c r="M41" s="339"/>
    </row>
    <row r="42" spans="1:16" ht="15.95" customHeight="1" x14ac:dyDescent="0.5">
      <c r="A42" s="279"/>
      <c r="D42" s="264"/>
      <c r="E42" s="339"/>
      <c r="F42" s="338"/>
      <c r="G42" s="339"/>
      <c r="H42" s="313"/>
      <c r="I42" s="313"/>
      <c r="J42" s="313"/>
      <c r="K42" s="339"/>
      <c r="L42" s="313"/>
      <c r="M42" s="339"/>
    </row>
    <row r="43" spans="1:16" ht="15.95" customHeight="1" x14ac:dyDescent="0.5">
      <c r="A43" s="279"/>
      <c r="D43" s="264"/>
      <c r="E43" s="339"/>
      <c r="F43" s="338"/>
      <c r="G43" s="339"/>
      <c r="H43" s="313"/>
      <c r="I43" s="313"/>
      <c r="J43" s="313"/>
      <c r="K43" s="339"/>
      <c r="L43" s="313"/>
      <c r="M43" s="339"/>
    </row>
    <row r="44" spans="1:16" ht="15.95" customHeight="1" x14ac:dyDescent="0.5">
      <c r="A44" s="279"/>
      <c r="D44" s="264"/>
      <c r="E44" s="339"/>
      <c r="F44" s="338"/>
      <c r="G44" s="339"/>
      <c r="H44" s="313"/>
      <c r="I44" s="313"/>
      <c r="J44" s="313"/>
      <c r="K44" s="339"/>
      <c r="L44" s="313"/>
      <c r="M44" s="339"/>
    </row>
    <row r="45" spans="1:16" ht="15.95" customHeight="1" x14ac:dyDescent="0.5">
      <c r="A45" s="279"/>
      <c r="D45" s="264"/>
      <c r="E45" s="339"/>
      <c r="F45" s="338"/>
      <c r="G45" s="339"/>
      <c r="H45" s="313"/>
      <c r="I45" s="313"/>
      <c r="J45" s="313"/>
      <c r="K45" s="339"/>
      <c r="L45" s="313"/>
      <c r="M45" s="339"/>
    </row>
    <row r="46" spans="1:16" ht="15.95" customHeight="1" x14ac:dyDescent="0.5">
      <c r="A46" s="279"/>
      <c r="D46" s="264"/>
      <c r="E46" s="339"/>
      <c r="F46" s="338"/>
      <c r="G46" s="339"/>
      <c r="H46" s="313"/>
      <c r="I46" s="313"/>
      <c r="J46" s="313"/>
      <c r="K46" s="339"/>
      <c r="L46" s="313"/>
      <c r="M46" s="339"/>
    </row>
    <row r="47" spans="1:16" ht="15.95" customHeight="1" x14ac:dyDescent="0.5">
      <c r="A47" s="279"/>
      <c r="D47" s="264"/>
      <c r="E47" s="339"/>
      <c r="F47" s="338"/>
      <c r="G47" s="339"/>
      <c r="H47" s="313"/>
      <c r="I47" s="313"/>
      <c r="J47" s="313"/>
      <c r="K47" s="339"/>
      <c r="L47" s="313"/>
      <c r="M47" s="339"/>
    </row>
    <row r="48" spans="1:16" ht="15.95" customHeight="1" x14ac:dyDescent="0.5">
      <c r="A48" s="279"/>
      <c r="D48" s="264"/>
      <c r="E48" s="339"/>
      <c r="F48" s="338"/>
      <c r="G48" s="339"/>
      <c r="H48" s="313"/>
      <c r="I48" s="313"/>
      <c r="J48" s="313"/>
      <c r="K48" s="339"/>
      <c r="L48" s="313"/>
      <c r="M48" s="339"/>
    </row>
    <row r="49" spans="1:19" ht="15.95" customHeight="1" x14ac:dyDescent="0.5">
      <c r="A49" s="279"/>
      <c r="D49" s="264"/>
      <c r="E49" s="339"/>
      <c r="F49" s="338"/>
      <c r="G49" s="339"/>
      <c r="H49" s="313"/>
      <c r="I49" s="313"/>
      <c r="J49" s="313"/>
      <c r="K49" s="339"/>
      <c r="L49" s="313"/>
      <c r="M49" s="339"/>
    </row>
    <row r="50" spans="1:19" ht="15.95" customHeight="1" x14ac:dyDescent="0.5">
      <c r="A50" s="279"/>
      <c r="D50" s="264"/>
      <c r="E50" s="339"/>
      <c r="F50" s="338"/>
      <c r="G50" s="339"/>
      <c r="H50" s="313"/>
      <c r="I50" s="313"/>
      <c r="J50" s="313"/>
      <c r="K50" s="339"/>
      <c r="L50" s="313"/>
      <c r="M50" s="339"/>
    </row>
    <row r="51" spans="1:19" ht="15.95" customHeight="1" x14ac:dyDescent="0.5">
      <c r="A51" s="265" t="s">
        <v>113</v>
      </c>
      <c r="E51" s="270"/>
      <c r="F51" s="340"/>
      <c r="G51" s="341"/>
      <c r="H51" s="342"/>
      <c r="I51" s="342"/>
      <c r="J51" s="342"/>
      <c r="K51" s="341"/>
      <c r="L51" s="342"/>
      <c r="M51" s="343" t="s">
        <v>112</v>
      </c>
    </row>
    <row r="52" spans="1:19" ht="15.95" customHeight="1" x14ac:dyDescent="0.5">
      <c r="E52" s="270"/>
      <c r="F52" s="340"/>
      <c r="G52" s="341"/>
      <c r="H52" s="342"/>
      <c r="I52" s="342"/>
      <c r="J52" s="342"/>
      <c r="K52" s="341"/>
      <c r="L52" s="342"/>
      <c r="M52" s="343"/>
    </row>
    <row r="53" spans="1:19" ht="15.95" customHeight="1" x14ac:dyDescent="0.5">
      <c r="E53" s="270"/>
      <c r="F53" s="340"/>
      <c r="G53" s="341"/>
      <c r="H53" s="342"/>
      <c r="I53" s="342"/>
      <c r="J53" s="342"/>
      <c r="K53" s="341"/>
      <c r="L53" s="342"/>
      <c r="M53" s="343"/>
    </row>
    <row r="54" spans="1:19" ht="9.75" customHeight="1" x14ac:dyDescent="0.5">
      <c r="E54" s="270"/>
      <c r="F54" s="340"/>
      <c r="G54" s="341"/>
      <c r="H54" s="342"/>
      <c r="I54" s="342"/>
      <c r="J54" s="342"/>
      <c r="K54" s="341"/>
      <c r="L54" s="342"/>
      <c r="M54" s="343"/>
    </row>
    <row r="55" spans="1:19" ht="21.95" customHeight="1" x14ac:dyDescent="0.5">
      <c r="A55" s="344" t="s">
        <v>204</v>
      </c>
      <c r="B55" s="344"/>
      <c r="C55" s="344"/>
      <c r="D55" s="344"/>
      <c r="E55" s="344"/>
      <c r="F55" s="344"/>
      <c r="G55" s="344"/>
      <c r="H55" s="344"/>
      <c r="I55" s="344"/>
      <c r="J55" s="344"/>
      <c r="K55" s="344"/>
      <c r="L55" s="344"/>
      <c r="M55" s="344"/>
      <c r="N55" s="345"/>
      <c r="O55" s="332"/>
    </row>
    <row r="56" spans="1:19" ht="15.95" customHeight="1" x14ac:dyDescent="0.5">
      <c r="A56" s="346"/>
      <c r="B56" s="346"/>
      <c r="C56" s="346"/>
      <c r="D56" s="346"/>
      <c r="E56" s="346"/>
      <c r="F56" s="346"/>
      <c r="G56" s="346"/>
      <c r="H56" s="346"/>
      <c r="I56" s="346"/>
      <c r="J56" s="346"/>
      <c r="K56" s="346"/>
      <c r="L56" s="346"/>
      <c r="M56" s="265"/>
      <c r="O56" s="347">
        <v>3</v>
      </c>
    </row>
    <row r="57" spans="1:19" s="353" customFormat="1" ht="15.95" customHeight="1" x14ac:dyDescent="0.5">
      <c r="A57" s="272" t="str">
        <f>+A1</f>
        <v>Matching Maximize Solution Public Company Limited</v>
      </c>
      <c r="B57" s="348"/>
      <c r="C57" s="349"/>
      <c r="D57" s="348"/>
      <c r="E57" s="350"/>
      <c r="F57" s="351"/>
      <c r="G57" s="350"/>
      <c r="H57" s="352"/>
      <c r="I57" s="352"/>
      <c r="J57" s="352"/>
      <c r="K57" s="350"/>
      <c r="L57" s="352"/>
      <c r="M57" s="269"/>
      <c r="O57" s="270"/>
    </row>
    <row r="58" spans="1:19" s="353" customFormat="1" ht="15.95" customHeight="1" x14ac:dyDescent="0.5">
      <c r="A58" s="272" t="s">
        <v>193</v>
      </c>
      <c r="B58" s="272"/>
      <c r="C58" s="273"/>
      <c r="D58" s="274"/>
      <c r="E58" s="275"/>
      <c r="F58" s="276"/>
      <c r="G58" s="275"/>
      <c r="H58" s="277"/>
      <c r="I58" s="277"/>
      <c r="J58" s="277"/>
      <c r="K58" s="269"/>
      <c r="L58" s="278"/>
      <c r="M58" s="269"/>
      <c r="O58" s="270"/>
    </row>
    <row r="59" spans="1:19" s="279" customFormat="1" ht="15.95" customHeight="1" x14ac:dyDescent="0.5">
      <c r="A59" s="281" t="str">
        <f>+A3</f>
        <v>As at 31 December 2012 and 2011 and 1 January 2011</v>
      </c>
      <c r="B59" s="281"/>
      <c r="C59" s="282"/>
      <c r="D59" s="283"/>
      <c r="E59" s="284"/>
      <c r="F59" s="285"/>
      <c r="G59" s="284"/>
      <c r="H59" s="286"/>
      <c r="I59" s="286"/>
      <c r="J59" s="286"/>
      <c r="K59" s="284"/>
      <c r="L59" s="286"/>
      <c r="M59" s="284"/>
      <c r="N59" s="287"/>
      <c r="O59" s="288"/>
    </row>
    <row r="60" spans="1:19" s="279" customFormat="1" ht="15.95" customHeight="1" x14ac:dyDescent="0.5">
      <c r="A60" s="289"/>
      <c r="B60" s="289"/>
      <c r="C60" s="290"/>
      <c r="D60" s="291"/>
      <c r="E60" s="292"/>
      <c r="F60" s="293"/>
      <c r="G60" s="292"/>
      <c r="H60" s="294"/>
      <c r="I60" s="294"/>
      <c r="J60" s="294"/>
      <c r="K60" s="292"/>
      <c r="L60" s="294"/>
      <c r="M60" s="275"/>
      <c r="O60" s="280"/>
    </row>
    <row r="61" spans="1:19" s="279" customFormat="1" ht="15.95" customHeight="1" x14ac:dyDescent="0.5">
      <c r="A61" s="289"/>
      <c r="B61" s="289"/>
      <c r="C61" s="290"/>
      <c r="D61" s="291"/>
      <c r="E61" s="275"/>
      <c r="F61" s="276"/>
      <c r="G61" s="275"/>
      <c r="H61" s="277"/>
      <c r="I61" s="277"/>
      <c r="J61" s="277"/>
      <c r="K61" s="275"/>
      <c r="L61" s="277"/>
      <c r="M61" s="275"/>
      <c r="O61" s="280"/>
    </row>
    <row r="62" spans="1:19" s="295" customFormat="1" ht="15.95" customHeight="1" x14ac:dyDescent="0.5">
      <c r="B62" s="296"/>
      <c r="C62" s="297"/>
      <c r="D62" s="297"/>
      <c r="E62" s="373" t="s">
        <v>5</v>
      </c>
      <c r="F62" s="373"/>
      <c r="G62" s="373"/>
      <c r="H62" s="373"/>
      <c r="I62" s="373"/>
      <c r="J62" s="298"/>
      <c r="K62" s="373" t="s">
        <v>6</v>
      </c>
      <c r="L62" s="373"/>
      <c r="M62" s="373"/>
      <c r="N62" s="373"/>
      <c r="O62" s="373"/>
    </row>
    <row r="63" spans="1:19" s="295" customFormat="1" ht="15.95" customHeight="1" x14ac:dyDescent="0.5">
      <c r="B63" s="296"/>
      <c r="C63" s="297"/>
      <c r="D63" s="297"/>
      <c r="E63" s="298"/>
      <c r="F63" s="298"/>
      <c r="G63" s="372" t="s">
        <v>172</v>
      </c>
      <c r="H63" s="372"/>
      <c r="I63" s="372"/>
      <c r="J63" s="298"/>
      <c r="K63" s="298"/>
      <c r="L63" s="298"/>
      <c r="M63" s="372" t="s">
        <v>172</v>
      </c>
      <c r="N63" s="372"/>
      <c r="O63" s="372"/>
      <c r="S63" s="271"/>
    </row>
    <row r="64" spans="1:19" s="295" customFormat="1" ht="15.95" customHeight="1" x14ac:dyDescent="0.5">
      <c r="B64" s="296"/>
      <c r="C64" s="297"/>
      <c r="D64" s="297"/>
      <c r="E64" s="299" t="s">
        <v>165</v>
      </c>
      <c r="F64" s="298"/>
      <c r="G64" s="299" t="s">
        <v>165</v>
      </c>
      <c r="H64" s="298"/>
      <c r="I64" s="299" t="s">
        <v>166</v>
      </c>
      <c r="J64" s="298"/>
      <c r="K64" s="299" t="s">
        <v>165</v>
      </c>
      <c r="L64" s="298"/>
      <c r="M64" s="299" t="s">
        <v>165</v>
      </c>
      <c r="O64" s="299" t="s">
        <v>166</v>
      </c>
    </row>
    <row r="65" spans="1:15" s="295" customFormat="1" ht="15.95" customHeight="1" x14ac:dyDescent="0.5">
      <c r="B65" s="296"/>
      <c r="C65" s="297"/>
      <c r="D65" s="297"/>
      <c r="E65" s="300" t="s">
        <v>36</v>
      </c>
      <c r="F65" s="301"/>
      <c r="G65" s="300" t="s">
        <v>30</v>
      </c>
      <c r="H65" s="302"/>
      <c r="I65" s="302" t="s">
        <v>30</v>
      </c>
      <c r="J65" s="302"/>
      <c r="K65" s="300" t="s">
        <v>36</v>
      </c>
      <c r="L65" s="301"/>
      <c r="M65" s="300" t="s">
        <v>30</v>
      </c>
      <c r="O65" s="303" t="s">
        <v>30</v>
      </c>
    </row>
    <row r="66" spans="1:15" s="279" customFormat="1" ht="15.95" customHeight="1" x14ac:dyDescent="0.5">
      <c r="B66" s="272"/>
      <c r="C66" s="282" t="s">
        <v>0</v>
      </c>
      <c r="D66" s="305"/>
      <c r="E66" s="306" t="s">
        <v>55</v>
      </c>
      <c r="G66" s="306" t="s">
        <v>55</v>
      </c>
      <c r="I66" s="306" t="s">
        <v>55</v>
      </c>
      <c r="K66" s="306" t="s">
        <v>55</v>
      </c>
      <c r="M66" s="306" t="s">
        <v>55</v>
      </c>
      <c r="O66" s="307" t="s">
        <v>55</v>
      </c>
    </row>
    <row r="67" spans="1:15" s="279" customFormat="1" ht="15.95" customHeight="1" x14ac:dyDescent="0.5">
      <c r="B67" s="272"/>
      <c r="C67" s="290"/>
      <c r="D67" s="305"/>
      <c r="E67" s="300"/>
      <c r="F67" s="301"/>
      <c r="G67" s="300"/>
      <c r="H67" s="302"/>
      <c r="I67" s="302"/>
      <c r="J67" s="302"/>
      <c r="K67" s="300"/>
      <c r="L67" s="301"/>
      <c r="M67" s="300"/>
      <c r="O67" s="280"/>
    </row>
    <row r="68" spans="1:15" s="279" customFormat="1" ht="15.95" customHeight="1" x14ac:dyDescent="0.5">
      <c r="A68" s="354" t="s">
        <v>151</v>
      </c>
      <c r="B68" s="272"/>
      <c r="C68" s="290"/>
      <c r="D68" s="290"/>
      <c r="E68" s="275"/>
      <c r="F68" s="276"/>
      <c r="G68" s="275"/>
      <c r="H68" s="277"/>
      <c r="I68" s="277"/>
      <c r="J68" s="277"/>
      <c r="K68" s="275"/>
      <c r="L68" s="277"/>
      <c r="M68" s="275"/>
      <c r="O68" s="280"/>
    </row>
    <row r="69" spans="1:15" ht="15.95" customHeight="1" x14ac:dyDescent="0.5">
      <c r="A69" s="279"/>
      <c r="B69" s="272"/>
      <c r="C69" s="290"/>
      <c r="D69" s="305"/>
      <c r="E69" s="300"/>
      <c r="F69" s="301"/>
      <c r="G69" s="300"/>
      <c r="H69" s="302"/>
      <c r="I69" s="302"/>
      <c r="J69" s="302"/>
      <c r="K69" s="300"/>
      <c r="L69" s="355"/>
      <c r="M69" s="300"/>
    </row>
    <row r="70" spans="1:15" s="279" customFormat="1" ht="15.95" customHeight="1" x14ac:dyDescent="0.5">
      <c r="A70" s="279" t="s">
        <v>22</v>
      </c>
      <c r="B70" s="272"/>
      <c r="C70" s="264"/>
      <c r="D70" s="264"/>
      <c r="E70" s="266"/>
      <c r="F70" s="338"/>
      <c r="G70" s="266"/>
      <c r="H70" s="313"/>
      <c r="I70" s="313"/>
      <c r="J70" s="313"/>
      <c r="K70" s="314"/>
      <c r="L70" s="313"/>
      <c r="M70" s="314"/>
      <c r="O70" s="280"/>
    </row>
    <row r="71" spans="1:15" ht="15.95" customHeight="1" x14ac:dyDescent="0.5">
      <c r="A71" s="279"/>
      <c r="B71" s="272"/>
      <c r="D71" s="264"/>
      <c r="F71" s="338"/>
      <c r="H71" s="313"/>
      <c r="I71" s="313"/>
      <c r="J71" s="313"/>
      <c r="K71" s="314"/>
      <c r="L71" s="313"/>
      <c r="M71" s="314"/>
    </row>
    <row r="72" spans="1:15" s="279" customFormat="1" ht="15.95" customHeight="1" x14ac:dyDescent="0.2">
      <c r="A72" s="323" t="s">
        <v>64</v>
      </c>
      <c r="B72" s="323"/>
      <c r="C72" s="264"/>
      <c r="D72" s="264"/>
      <c r="E72" s="266">
        <v>0</v>
      </c>
      <c r="F72" s="266"/>
      <c r="G72" s="266">
        <v>361688</v>
      </c>
      <c r="H72" s="266"/>
      <c r="I72" s="266">
        <v>921093</v>
      </c>
      <c r="J72" s="266"/>
      <c r="K72" s="266">
        <v>0</v>
      </c>
      <c r="L72" s="266"/>
      <c r="M72" s="266">
        <v>351988</v>
      </c>
      <c r="N72" s="266"/>
      <c r="O72" s="266">
        <v>395046</v>
      </c>
    </row>
    <row r="73" spans="1:15" ht="15.95" customHeight="1" x14ac:dyDescent="0.2">
      <c r="A73" s="315" t="s">
        <v>52</v>
      </c>
      <c r="B73" s="323"/>
      <c r="C73" s="317">
        <v>17</v>
      </c>
      <c r="D73" s="264"/>
      <c r="E73" s="266">
        <v>63128201</v>
      </c>
      <c r="F73" s="266"/>
      <c r="G73" s="266">
        <v>90608390</v>
      </c>
      <c r="H73" s="266"/>
      <c r="I73" s="266">
        <v>112419611</v>
      </c>
      <c r="J73" s="266"/>
      <c r="K73" s="266">
        <v>14091344</v>
      </c>
      <c r="L73" s="266"/>
      <c r="M73" s="266">
        <v>43938903</v>
      </c>
      <c r="N73" s="266"/>
      <c r="O73" s="266">
        <v>46534813</v>
      </c>
    </row>
    <row r="74" spans="1:15" ht="15.95" customHeight="1" x14ac:dyDescent="0.2">
      <c r="A74" s="315" t="s">
        <v>73</v>
      </c>
      <c r="B74" s="323"/>
      <c r="C74" s="317"/>
      <c r="D74" s="264"/>
      <c r="F74" s="266"/>
      <c r="H74" s="266"/>
      <c r="I74" s="266"/>
      <c r="J74" s="266"/>
      <c r="L74" s="266"/>
      <c r="N74" s="266"/>
      <c r="O74" s="266"/>
    </row>
    <row r="75" spans="1:15" ht="15.95" customHeight="1" x14ac:dyDescent="0.2">
      <c r="A75" s="315"/>
      <c r="B75" s="323" t="s">
        <v>74</v>
      </c>
      <c r="C75" s="317">
        <v>18</v>
      </c>
      <c r="D75" s="264"/>
      <c r="E75" s="266">
        <v>5004000</v>
      </c>
      <c r="F75" s="266"/>
      <c r="G75" s="266">
        <v>5004000</v>
      </c>
      <c r="H75" s="266"/>
      <c r="I75" s="266">
        <v>16073743</v>
      </c>
      <c r="J75" s="266"/>
      <c r="K75" s="266" t="s">
        <v>160</v>
      </c>
      <c r="L75" s="266"/>
      <c r="M75" s="266">
        <v>0</v>
      </c>
      <c r="N75" s="266"/>
      <c r="O75" s="266">
        <v>7608000</v>
      </c>
    </row>
    <row r="76" spans="1:15" ht="15.95" customHeight="1" x14ac:dyDescent="0.2">
      <c r="A76" s="315" t="s">
        <v>50</v>
      </c>
      <c r="B76" s="323"/>
      <c r="C76" s="317"/>
      <c r="D76" s="264"/>
      <c r="F76" s="266"/>
      <c r="H76" s="266"/>
      <c r="I76" s="266"/>
      <c r="J76" s="266"/>
      <c r="L76" s="266"/>
      <c r="N76" s="266"/>
      <c r="O76" s="266"/>
    </row>
    <row r="77" spans="1:15" ht="15.95" customHeight="1" x14ac:dyDescent="0.2">
      <c r="A77" s="315"/>
      <c r="B77" s="323" t="s">
        <v>51</v>
      </c>
      <c r="C77" s="317">
        <v>18</v>
      </c>
      <c r="D77" s="264"/>
      <c r="E77" s="266">
        <v>512908</v>
      </c>
      <c r="F77" s="266"/>
      <c r="G77" s="266">
        <v>480571</v>
      </c>
      <c r="H77" s="266"/>
      <c r="I77" s="266">
        <v>664756</v>
      </c>
      <c r="J77" s="266"/>
      <c r="K77" s="266">
        <v>512908</v>
      </c>
      <c r="L77" s="266"/>
      <c r="M77" s="266">
        <v>480571</v>
      </c>
      <c r="N77" s="266"/>
      <c r="O77" s="266">
        <v>664756</v>
      </c>
    </row>
    <row r="78" spans="1:15" ht="15.95" customHeight="1" x14ac:dyDescent="0.2">
      <c r="A78" s="315" t="s">
        <v>75</v>
      </c>
      <c r="B78" s="323"/>
      <c r="C78" s="264" t="s">
        <v>202</v>
      </c>
      <c r="D78" s="264"/>
      <c r="E78" s="266" t="s">
        <v>160</v>
      </c>
      <c r="F78" s="266"/>
      <c r="G78" s="266">
        <v>0</v>
      </c>
      <c r="H78" s="266"/>
      <c r="I78" s="266">
        <v>0</v>
      </c>
      <c r="J78" s="266"/>
      <c r="K78" s="266" t="s">
        <v>160</v>
      </c>
      <c r="L78" s="266"/>
      <c r="M78" s="266">
        <v>7000000</v>
      </c>
      <c r="N78" s="266"/>
      <c r="O78" s="266">
        <v>7000000</v>
      </c>
    </row>
    <row r="79" spans="1:15" s="359" customFormat="1" ht="15.95" customHeight="1" x14ac:dyDescent="0.2">
      <c r="A79" s="356" t="s">
        <v>54</v>
      </c>
      <c r="B79" s="357"/>
      <c r="C79" s="358"/>
      <c r="D79" s="358"/>
      <c r="E79" s="266">
        <v>4076850</v>
      </c>
      <c r="F79" s="266"/>
      <c r="G79" s="266">
        <v>2000945</v>
      </c>
      <c r="H79" s="266"/>
      <c r="I79" s="266">
        <v>3932842</v>
      </c>
      <c r="J79" s="266"/>
      <c r="K79" s="266" t="s">
        <v>160</v>
      </c>
      <c r="L79" s="266"/>
      <c r="M79" s="266">
        <v>0</v>
      </c>
      <c r="N79" s="266"/>
      <c r="O79" s="266">
        <v>0</v>
      </c>
    </row>
    <row r="80" spans="1:15" ht="15.95" customHeight="1" x14ac:dyDescent="0.5">
      <c r="A80" s="265" t="s">
        <v>1</v>
      </c>
      <c r="E80" s="360">
        <v>12061012</v>
      </c>
      <c r="F80" s="266"/>
      <c r="G80" s="360">
        <v>12708105</v>
      </c>
      <c r="H80" s="266"/>
      <c r="I80" s="360">
        <v>17149956</v>
      </c>
      <c r="J80" s="266"/>
      <c r="K80" s="360">
        <v>4752227</v>
      </c>
      <c r="L80" s="266"/>
      <c r="M80" s="360">
        <v>4861589</v>
      </c>
      <c r="N80" s="266"/>
      <c r="O80" s="360">
        <v>2628777</v>
      </c>
    </row>
    <row r="81" spans="1:15" ht="15.95" customHeight="1" x14ac:dyDescent="0.5">
      <c r="A81" s="279"/>
      <c r="B81" s="272"/>
      <c r="C81" s="290"/>
      <c r="D81" s="305"/>
      <c r="E81" s="279"/>
      <c r="F81" s="301"/>
      <c r="G81" s="300"/>
      <c r="H81" s="302"/>
      <c r="I81" s="302"/>
      <c r="J81" s="302"/>
      <c r="K81" s="300"/>
      <c r="L81" s="355"/>
      <c r="M81" s="300"/>
    </row>
    <row r="82" spans="1:15" s="279" customFormat="1" ht="15.95" customHeight="1" x14ac:dyDescent="0.5">
      <c r="A82" s="272" t="s">
        <v>10</v>
      </c>
      <c r="B82" s="263"/>
      <c r="C82" s="264"/>
      <c r="D82" s="264"/>
      <c r="E82" s="360">
        <f>SUM(E72:E81)</f>
        <v>84782971</v>
      </c>
      <c r="F82" s="338"/>
      <c r="G82" s="360">
        <f>SUM(G72:G81)</f>
        <v>111163699</v>
      </c>
      <c r="H82" s="313"/>
      <c r="I82" s="360">
        <f>SUM(I72:I81)</f>
        <v>151162001</v>
      </c>
      <c r="J82" s="313"/>
      <c r="K82" s="360">
        <f>SUM(K72:K80)</f>
        <v>19356479</v>
      </c>
      <c r="L82" s="313"/>
      <c r="M82" s="360">
        <f>SUM(M72:M81)</f>
        <v>56633051</v>
      </c>
      <c r="O82" s="360">
        <f>SUM(O72:O81)</f>
        <v>64831392</v>
      </c>
    </row>
    <row r="83" spans="1:15" ht="15.95" customHeight="1" x14ac:dyDescent="0.5">
      <c r="D83" s="264"/>
      <c r="E83" s="339"/>
      <c r="F83" s="338"/>
      <c r="G83" s="339"/>
      <c r="H83" s="313"/>
      <c r="I83" s="313"/>
      <c r="J83" s="313"/>
      <c r="K83" s="339"/>
      <c r="L83" s="313"/>
      <c r="M83" s="339"/>
    </row>
    <row r="84" spans="1:15" ht="15.95" customHeight="1" x14ac:dyDescent="0.5">
      <c r="A84" s="279" t="s">
        <v>23</v>
      </c>
      <c r="B84" s="272"/>
      <c r="D84" s="264"/>
      <c r="E84" s="339"/>
      <c r="F84" s="338"/>
      <c r="G84" s="339"/>
      <c r="H84" s="313"/>
      <c r="I84" s="313"/>
      <c r="J84" s="313"/>
      <c r="K84" s="339"/>
      <c r="L84" s="313"/>
      <c r="M84" s="339"/>
    </row>
    <row r="85" spans="1:15" ht="15.95" customHeight="1" x14ac:dyDescent="0.5">
      <c r="A85" s="279"/>
      <c r="B85" s="272"/>
      <c r="C85" s="290"/>
      <c r="D85" s="305"/>
      <c r="E85" s="300"/>
      <c r="F85" s="301"/>
      <c r="G85" s="300"/>
      <c r="H85" s="302"/>
      <c r="I85" s="302"/>
      <c r="J85" s="302"/>
      <c r="K85" s="300"/>
      <c r="L85" s="355"/>
      <c r="M85" s="300"/>
    </row>
    <row r="86" spans="1:15" s="279" customFormat="1" ht="15.95" customHeight="1" x14ac:dyDescent="0.2">
      <c r="A86" s="315" t="s">
        <v>167</v>
      </c>
      <c r="B86" s="263"/>
      <c r="C86" s="317"/>
      <c r="D86" s="264"/>
      <c r="E86" s="314"/>
      <c r="F86" s="338"/>
      <c r="G86" s="314"/>
      <c r="H86" s="314"/>
      <c r="I86" s="316"/>
      <c r="J86" s="314"/>
      <c r="K86" s="314"/>
      <c r="L86" s="314"/>
      <c r="M86" s="314"/>
      <c r="O86" s="322"/>
    </row>
    <row r="87" spans="1:15" s="279" customFormat="1" ht="15.95" customHeight="1" x14ac:dyDescent="0.2">
      <c r="A87" s="315"/>
      <c r="B87" s="263" t="s">
        <v>100</v>
      </c>
      <c r="C87" s="317">
        <v>18</v>
      </c>
      <c r="D87" s="264"/>
      <c r="E87" s="314">
        <v>397000</v>
      </c>
      <c r="F87" s="314"/>
      <c r="G87" s="314">
        <v>5401000</v>
      </c>
      <c r="H87" s="314"/>
      <c r="I87" s="314">
        <v>26849000</v>
      </c>
      <c r="J87" s="314"/>
      <c r="K87" s="314" t="s">
        <v>160</v>
      </c>
      <c r="L87" s="314"/>
      <c r="M87" s="314">
        <v>0</v>
      </c>
      <c r="N87" s="314"/>
      <c r="O87" s="314">
        <v>16444000</v>
      </c>
    </row>
    <row r="88" spans="1:15" ht="15.95" customHeight="1" x14ac:dyDescent="0.2">
      <c r="A88" s="361" t="s">
        <v>111</v>
      </c>
      <c r="C88" s="317">
        <v>18</v>
      </c>
      <c r="E88" s="314">
        <v>453692</v>
      </c>
      <c r="F88" s="314"/>
      <c r="G88" s="314">
        <v>966600</v>
      </c>
      <c r="H88" s="314"/>
      <c r="I88" s="314">
        <v>1447171</v>
      </c>
      <c r="J88" s="314"/>
      <c r="K88" s="314">
        <v>453692</v>
      </c>
      <c r="L88" s="314"/>
      <c r="M88" s="314">
        <v>966600</v>
      </c>
      <c r="N88" s="314"/>
      <c r="O88" s="314">
        <v>1447171</v>
      </c>
    </row>
    <row r="89" spans="1:15" ht="15.95" customHeight="1" x14ac:dyDescent="0.2">
      <c r="A89" s="361" t="s">
        <v>33</v>
      </c>
      <c r="C89" s="264">
        <v>19</v>
      </c>
      <c r="D89" s="264"/>
      <c r="E89" s="314">
        <v>13024332</v>
      </c>
      <c r="F89" s="314"/>
      <c r="G89" s="314">
        <v>13082385</v>
      </c>
      <c r="H89" s="314"/>
      <c r="I89" s="314">
        <v>11773676</v>
      </c>
      <c r="J89" s="314"/>
      <c r="K89" s="314">
        <v>2767938</v>
      </c>
      <c r="L89" s="314"/>
      <c r="M89" s="314">
        <v>3741921</v>
      </c>
      <c r="N89" s="314"/>
      <c r="O89" s="314">
        <v>3273625</v>
      </c>
    </row>
    <row r="90" spans="1:15" ht="15.95" customHeight="1" x14ac:dyDescent="0.5">
      <c r="A90" s="263" t="s">
        <v>9</v>
      </c>
      <c r="D90" s="264"/>
      <c r="E90" s="326" t="s">
        <v>160</v>
      </c>
      <c r="F90" s="314"/>
      <c r="G90" s="326">
        <v>226543</v>
      </c>
      <c r="H90" s="314"/>
      <c r="I90" s="326">
        <v>226543</v>
      </c>
      <c r="J90" s="314"/>
      <c r="K90" s="326" t="s">
        <v>160</v>
      </c>
      <c r="L90" s="314"/>
      <c r="M90" s="326">
        <v>0</v>
      </c>
      <c r="N90" s="314"/>
      <c r="O90" s="326">
        <v>0</v>
      </c>
    </row>
    <row r="91" spans="1:15" ht="15.95" customHeight="1" x14ac:dyDescent="0.5">
      <c r="A91" s="279"/>
      <c r="B91" s="272"/>
      <c r="C91" s="290"/>
      <c r="D91" s="305"/>
      <c r="E91" s="300"/>
      <c r="F91" s="301"/>
      <c r="G91" s="300"/>
      <c r="H91" s="302"/>
      <c r="I91" s="302"/>
      <c r="J91" s="302"/>
      <c r="K91" s="300"/>
      <c r="L91" s="362"/>
      <c r="M91" s="300"/>
    </row>
    <row r="92" spans="1:15" s="279" customFormat="1" ht="15.95" customHeight="1" x14ac:dyDescent="0.5">
      <c r="A92" s="272" t="s">
        <v>11</v>
      </c>
      <c r="B92" s="263"/>
      <c r="C92" s="264"/>
      <c r="D92" s="264"/>
      <c r="E92" s="360">
        <f>SUM(E86:E91)</f>
        <v>13875024</v>
      </c>
      <c r="F92" s="338"/>
      <c r="G92" s="360">
        <f>SUM(G86:G91)</f>
        <v>19676528</v>
      </c>
      <c r="H92" s="313"/>
      <c r="I92" s="360">
        <f>SUM(I86:I91)</f>
        <v>40296390</v>
      </c>
      <c r="J92" s="313"/>
      <c r="K92" s="360">
        <f>SUM(K86:K91)</f>
        <v>3221630</v>
      </c>
      <c r="L92" s="313"/>
      <c r="M92" s="360">
        <f>SUM(M86:M91)</f>
        <v>4708521</v>
      </c>
      <c r="O92" s="360">
        <f>SUM(O86:O91)</f>
        <v>21164796</v>
      </c>
    </row>
    <row r="93" spans="1:15" ht="15.95" customHeight="1" x14ac:dyDescent="0.5">
      <c r="A93" s="279"/>
      <c r="B93" s="272"/>
      <c r="C93" s="290"/>
      <c r="D93" s="305"/>
      <c r="E93" s="300"/>
      <c r="F93" s="301"/>
      <c r="G93" s="300"/>
      <c r="H93" s="302"/>
      <c r="I93" s="302"/>
      <c r="J93" s="302"/>
      <c r="K93" s="300"/>
      <c r="L93" s="355"/>
      <c r="M93" s="300"/>
    </row>
    <row r="94" spans="1:15" s="279" customFormat="1" ht="15.95" customHeight="1" x14ac:dyDescent="0.5">
      <c r="A94" s="279" t="s">
        <v>24</v>
      </c>
      <c r="B94" s="263"/>
      <c r="C94" s="264"/>
      <c r="D94" s="264"/>
      <c r="E94" s="360">
        <f>E82+E92</f>
        <v>98657995</v>
      </c>
      <c r="F94" s="338"/>
      <c r="G94" s="360">
        <f>G82+G92</f>
        <v>130840227</v>
      </c>
      <c r="H94" s="313"/>
      <c r="I94" s="360">
        <f>I82+I92</f>
        <v>191458391</v>
      </c>
      <c r="J94" s="313"/>
      <c r="K94" s="360">
        <f>SUM(K92,K82)</f>
        <v>22578109</v>
      </c>
      <c r="L94" s="313"/>
      <c r="M94" s="360">
        <f>M82+M92</f>
        <v>61341572</v>
      </c>
      <c r="O94" s="360">
        <f>O82+O92</f>
        <v>85996188</v>
      </c>
    </row>
    <row r="95" spans="1:15" ht="15.95" customHeight="1" x14ac:dyDescent="0.5">
      <c r="A95" s="279"/>
      <c r="D95" s="264"/>
      <c r="E95" s="339"/>
      <c r="F95" s="338"/>
      <c r="G95" s="339"/>
      <c r="H95" s="313"/>
      <c r="I95" s="313"/>
      <c r="J95" s="313"/>
      <c r="K95" s="339"/>
      <c r="L95" s="313"/>
      <c r="M95" s="339"/>
    </row>
    <row r="96" spans="1:15" ht="15.95" customHeight="1" x14ac:dyDescent="0.5">
      <c r="A96" s="279"/>
      <c r="D96" s="264"/>
      <c r="E96" s="363"/>
      <c r="F96" s="338"/>
      <c r="G96" s="339"/>
      <c r="H96" s="313"/>
      <c r="I96" s="313"/>
      <c r="J96" s="313"/>
      <c r="K96" s="339"/>
      <c r="L96" s="313"/>
      <c r="M96" s="339"/>
    </row>
    <row r="97" spans="1:15" ht="15.95" customHeight="1" x14ac:dyDescent="0.5">
      <c r="A97" s="279"/>
      <c r="D97" s="264"/>
      <c r="E97" s="363"/>
      <c r="F97" s="338"/>
      <c r="G97" s="339"/>
      <c r="H97" s="313"/>
      <c r="I97" s="313"/>
      <c r="J97" s="313"/>
      <c r="K97" s="339"/>
      <c r="L97" s="313"/>
      <c r="M97" s="339"/>
    </row>
    <row r="98" spans="1:15" ht="15.95" customHeight="1" x14ac:dyDescent="0.5">
      <c r="A98" s="279"/>
      <c r="D98" s="264"/>
      <c r="E98" s="363"/>
      <c r="F98" s="338"/>
      <c r="G98" s="339"/>
      <c r="H98" s="313"/>
      <c r="I98" s="313"/>
      <c r="J98" s="313"/>
      <c r="K98" s="339"/>
      <c r="L98" s="313"/>
      <c r="M98" s="339"/>
    </row>
    <row r="99" spans="1:15" ht="15.95" customHeight="1" x14ac:dyDescent="0.5">
      <c r="A99" s="279"/>
      <c r="D99" s="264"/>
      <c r="E99" s="363"/>
      <c r="F99" s="338"/>
      <c r="G99" s="339"/>
      <c r="H99" s="313"/>
      <c r="I99" s="313"/>
      <c r="J99" s="313"/>
      <c r="K99" s="339"/>
      <c r="L99" s="313"/>
      <c r="M99" s="339"/>
    </row>
    <row r="100" spans="1:15" ht="15.95" customHeight="1" x14ac:dyDescent="0.5">
      <c r="A100" s="279"/>
      <c r="D100" s="264"/>
      <c r="E100" s="363"/>
      <c r="F100" s="338"/>
      <c r="G100" s="339"/>
      <c r="H100" s="313"/>
      <c r="I100" s="313"/>
      <c r="J100" s="313"/>
      <c r="K100" s="339"/>
      <c r="L100" s="313"/>
      <c r="M100" s="339"/>
    </row>
    <row r="101" spans="1:15" ht="15.95" customHeight="1" x14ac:dyDescent="0.5">
      <c r="A101" s="279"/>
      <c r="D101" s="264"/>
      <c r="E101" s="363"/>
      <c r="F101" s="338"/>
      <c r="G101" s="339"/>
      <c r="H101" s="313"/>
      <c r="I101" s="313"/>
      <c r="J101" s="313"/>
      <c r="K101" s="339"/>
      <c r="L101" s="313"/>
      <c r="M101" s="339"/>
    </row>
    <row r="102" spans="1:15" ht="15.95" customHeight="1" x14ac:dyDescent="0.5">
      <c r="A102" s="279"/>
      <c r="D102" s="264"/>
      <c r="E102" s="363"/>
      <c r="F102" s="338"/>
      <c r="G102" s="339"/>
      <c r="H102" s="313"/>
      <c r="I102" s="313"/>
      <c r="J102" s="313"/>
      <c r="K102" s="339"/>
      <c r="L102" s="313"/>
      <c r="M102" s="339"/>
    </row>
    <row r="103" spans="1:15" ht="15.95" customHeight="1" x14ac:dyDescent="0.5">
      <c r="A103" s="279"/>
      <c r="D103" s="264"/>
      <c r="E103" s="339"/>
      <c r="F103" s="338"/>
      <c r="G103" s="339"/>
      <c r="H103" s="313"/>
      <c r="I103" s="313"/>
      <c r="J103" s="313"/>
      <c r="K103" s="339"/>
      <c r="L103" s="313"/>
      <c r="M103" s="339"/>
    </row>
    <row r="104" spans="1:15" ht="15.95" customHeight="1" x14ac:dyDescent="0.5">
      <c r="A104" s="279"/>
      <c r="D104" s="264"/>
      <c r="E104" s="339"/>
      <c r="F104" s="338"/>
      <c r="G104" s="339"/>
      <c r="H104" s="313"/>
      <c r="I104" s="313"/>
      <c r="J104" s="313"/>
      <c r="K104" s="339"/>
      <c r="L104" s="313"/>
      <c r="M104" s="339"/>
    </row>
    <row r="105" spans="1:15" ht="15.95" customHeight="1" x14ac:dyDescent="0.5">
      <c r="A105" s="279"/>
      <c r="D105" s="264"/>
      <c r="E105" s="339"/>
      <c r="F105" s="338"/>
      <c r="G105" s="339"/>
      <c r="H105" s="313"/>
      <c r="I105" s="313"/>
      <c r="J105" s="313"/>
      <c r="K105" s="339"/>
      <c r="L105" s="313"/>
      <c r="M105" s="339"/>
    </row>
    <row r="106" spans="1:15" ht="15.95" customHeight="1" x14ac:dyDescent="0.5">
      <c r="A106" s="265" t="str">
        <f>+A51</f>
        <v xml:space="preserve">Director   _______________________________         </v>
      </c>
      <c r="E106" s="270"/>
      <c r="F106" s="340"/>
      <c r="G106" s="341"/>
      <c r="H106" s="342"/>
      <c r="I106" s="342"/>
      <c r="J106" s="342"/>
      <c r="K106" s="341"/>
      <c r="L106" s="342"/>
      <c r="M106" s="343" t="str">
        <f>+M51</f>
        <v xml:space="preserve">Director   __________________________________   </v>
      </c>
    </row>
    <row r="107" spans="1:15" ht="15.95" customHeight="1" x14ac:dyDescent="0.5">
      <c r="E107" s="270"/>
      <c r="F107" s="340"/>
      <c r="G107" s="341"/>
      <c r="H107" s="342"/>
      <c r="I107" s="342"/>
      <c r="J107" s="342"/>
      <c r="K107" s="341"/>
      <c r="L107" s="342"/>
      <c r="M107" s="343"/>
    </row>
    <row r="108" spans="1:15" ht="15.95" customHeight="1" x14ac:dyDescent="0.5">
      <c r="E108" s="270"/>
      <c r="F108" s="340"/>
      <c r="G108" s="341"/>
      <c r="H108" s="342"/>
      <c r="I108" s="342"/>
      <c r="J108" s="342"/>
      <c r="K108" s="341"/>
      <c r="L108" s="342"/>
      <c r="M108" s="343"/>
    </row>
    <row r="109" spans="1:15" ht="15.95" customHeight="1" x14ac:dyDescent="0.5">
      <c r="E109" s="270"/>
      <c r="F109" s="340"/>
      <c r="G109" s="341"/>
      <c r="H109" s="342"/>
      <c r="I109" s="342"/>
      <c r="J109" s="342"/>
      <c r="K109" s="341"/>
      <c r="L109" s="342"/>
      <c r="M109" s="343"/>
    </row>
    <row r="110" spans="1:15" ht="9.75" customHeight="1" x14ac:dyDescent="0.5">
      <c r="A110" s="279"/>
      <c r="D110" s="264"/>
      <c r="E110" s="339"/>
      <c r="F110" s="338"/>
      <c r="G110" s="339"/>
      <c r="H110" s="313"/>
      <c r="I110" s="313"/>
      <c r="J110" s="313"/>
      <c r="K110" s="339"/>
      <c r="L110" s="313"/>
      <c r="M110" s="339"/>
    </row>
    <row r="111" spans="1:15" ht="21.95" customHeight="1" x14ac:dyDescent="0.5">
      <c r="A111" s="345" t="str">
        <f>+A55</f>
        <v>The accompanying notes on pages 11 to 47 are an integral part of these consolidated and company financial statements.</v>
      </c>
      <c r="B111" s="345"/>
      <c r="C111" s="345"/>
      <c r="D111" s="345"/>
      <c r="E111" s="345"/>
      <c r="F111" s="345"/>
      <c r="G111" s="345"/>
      <c r="H111" s="345"/>
      <c r="I111" s="345"/>
      <c r="J111" s="345"/>
      <c r="K111" s="345"/>
      <c r="L111" s="345"/>
      <c r="M111" s="345"/>
      <c r="N111" s="345"/>
      <c r="O111" s="332"/>
    </row>
    <row r="112" spans="1:15" ht="15.95" customHeight="1" x14ac:dyDescent="0.5">
      <c r="A112" s="328"/>
      <c r="B112" s="364"/>
      <c r="C112" s="365"/>
      <c r="D112" s="365"/>
      <c r="E112" s="339"/>
      <c r="F112" s="338"/>
      <c r="G112" s="339"/>
      <c r="H112" s="313"/>
      <c r="I112" s="313"/>
      <c r="J112" s="313"/>
      <c r="K112" s="339"/>
      <c r="L112" s="313"/>
      <c r="M112" s="265"/>
      <c r="O112" s="339">
        <v>4</v>
      </c>
    </row>
    <row r="113" spans="1:19" ht="15.95" customHeight="1" x14ac:dyDescent="0.5">
      <c r="A113" s="272" t="str">
        <f>+A1</f>
        <v>Matching Maximize Solution Public Company Limited</v>
      </c>
      <c r="B113" s="348"/>
      <c r="C113" s="349"/>
      <c r="D113" s="348"/>
      <c r="E113" s="350"/>
      <c r="F113" s="351"/>
      <c r="G113" s="350"/>
      <c r="H113" s="352"/>
      <c r="I113" s="352"/>
      <c r="J113" s="352"/>
      <c r="K113" s="350"/>
      <c r="L113" s="352"/>
      <c r="M113" s="269"/>
    </row>
    <row r="114" spans="1:19" s="353" customFormat="1" ht="15.95" customHeight="1" x14ac:dyDescent="0.5">
      <c r="A114" s="272" t="s">
        <v>193</v>
      </c>
      <c r="B114" s="272"/>
      <c r="C114" s="273"/>
      <c r="D114" s="274"/>
      <c r="E114" s="275"/>
      <c r="F114" s="276"/>
      <c r="G114" s="275"/>
      <c r="H114" s="277"/>
      <c r="I114" s="277"/>
      <c r="J114" s="277"/>
      <c r="K114" s="269"/>
      <c r="L114" s="278"/>
      <c r="M114" s="269"/>
      <c r="O114" s="270"/>
    </row>
    <row r="115" spans="1:19" s="279" customFormat="1" ht="15.95" customHeight="1" x14ac:dyDescent="0.5">
      <c r="A115" s="281" t="str">
        <f>+A3</f>
        <v>As at 31 December 2012 and 2011 and 1 January 2011</v>
      </c>
      <c r="B115" s="281"/>
      <c r="C115" s="282"/>
      <c r="D115" s="283"/>
      <c r="E115" s="284"/>
      <c r="F115" s="285"/>
      <c r="G115" s="284"/>
      <c r="H115" s="286"/>
      <c r="I115" s="286"/>
      <c r="J115" s="286"/>
      <c r="K115" s="284"/>
      <c r="L115" s="286"/>
      <c r="M115" s="284"/>
      <c r="N115" s="287"/>
      <c r="O115" s="288"/>
    </row>
    <row r="116" spans="1:19" s="279" customFormat="1" ht="15.95" customHeight="1" x14ac:dyDescent="0.5">
      <c r="A116" s="289"/>
      <c r="B116" s="289"/>
      <c r="C116" s="290"/>
      <c r="D116" s="291"/>
      <c r="E116" s="292"/>
      <c r="F116" s="293"/>
      <c r="G116" s="292"/>
      <c r="H116" s="294"/>
      <c r="I116" s="294"/>
      <c r="J116" s="294"/>
      <c r="K116" s="292"/>
      <c r="L116" s="294"/>
      <c r="M116" s="275"/>
      <c r="O116" s="280"/>
    </row>
    <row r="117" spans="1:19" s="279" customFormat="1" ht="15.75" customHeight="1" x14ac:dyDescent="0.5">
      <c r="A117" s="289"/>
      <c r="B117" s="289"/>
      <c r="C117" s="290"/>
      <c r="D117" s="291"/>
      <c r="E117" s="275"/>
      <c r="F117" s="276"/>
      <c r="G117" s="275"/>
      <c r="H117" s="277"/>
      <c r="I117" s="277"/>
      <c r="J117" s="277"/>
      <c r="K117" s="275"/>
      <c r="L117" s="277"/>
      <c r="M117" s="275"/>
      <c r="O117" s="280"/>
    </row>
    <row r="118" spans="1:19" s="295" customFormat="1" ht="15.95" customHeight="1" x14ac:dyDescent="0.5">
      <c r="B118" s="296"/>
      <c r="C118" s="297"/>
      <c r="D118" s="297"/>
      <c r="E118" s="373" t="s">
        <v>5</v>
      </c>
      <c r="F118" s="373"/>
      <c r="G118" s="373"/>
      <c r="H118" s="373"/>
      <c r="I118" s="373"/>
      <c r="J118" s="298"/>
      <c r="K118" s="373" t="s">
        <v>6</v>
      </c>
      <c r="L118" s="373"/>
      <c r="M118" s="373"/>
      <c r="N118" s="373"/>
      <c r="O118" s="373"/>
    </row>
    <row r="119" spans="1:19" s="295" customFormat="1" ht="15.95" customHeight="1" x14ac:dyDescent="0.5">
      <c r="B119" s="296"/>
      <c r="C119" s="297"/>
      <c r="D119" s="297"/>
      <c r="E119" s="298"/>
      <c r="F119" s="298"/>
      <c r="G119" s="372" t="s">
        <v>172</v>
      </c>
      <c r="H119" s="372"/>
      <c r="I119" s="372"/>
      <c r="J119" s="298"/>
      <c r="K119" s="298"/>
      <c r="L119" s="298"/>
      <c r="M119" s="372" t="s">
        <v>172</v>
      </c>
      <c r="N119" s="372"/>
      <c r="O119" s="372"/>
      <c r="S119" s="271"/>
    </row>
    <row r="120" spans="1:19" s="295" customFormat="1" ht="15.95" customHeight="1" x14ac:dyDescent="0.5">
      <c r="B120" s="296"/>
      <c r="C120" s="297"/>
      <c r="D120" s="297"/>
      <c r="E120" s="299" t="s">
        <v>165</v>
      </c>
      <c r="F120" s="298"/>
      <c r="G120" s="299" t="s">
        <v>165</v>
      </c>
      <c r="H120" s="298"/>
      <c r="I120" s="299" t="s">
        <v>166</v>
      </c>
      <c r="J120" s="298"/>
      <c r="K120" s="299" t="s">
        <v>165</v>
      </c>
      <c r="L120" s="298"/>
      <c r="M120" s="299" t="s">
        <v>165</v>
      </c>
      <c r="O120" s="299" t="s">
        <v>166</v>
      </c>
    </row>
    <row r="121" spans="1:19" s="295" customFormat="1" ht="15.95" customHeight="1" x14ac:dyDescent="0.5">
      <c r="B121" s="296"/>
      <c r="C121" s="297"/>
      <c r="D121" s="297"/>
      <c r="E121" s="300" t="s">
        <v>36</v>
      </c>
      <c r="F121" s="301"/>
      <c r="G121" s="300" t="s">
        <v>30</v>
      </c>
      <c r="H121" s="302"/>
      <c r="I121" s="302" t="s">
        <v>30</v>
      </c>
      <c r="J121" s="302"/>
      <c r="K121" s="300" t="s">
        <v>36</v>
      </c>
      <c r="L121" s="301"/>
      <c r="M121" s="300" t="s">
        <v>30</v>
      </c>
      <c r="O121" s="303" t="s">
        <v>30</v>
      </c>
    </row>
    <row r="122" spans="1:19" s="279" customFormat="1" ht="15.95" customHeight="1" x14ac:dyDescent="0.5">
      <c r="B122" s="272"/>
      <c r="C122" s="282" t="s">
        <v>0</v>
      </c>
      <c r="D122" s="305"/>
      <c r="E122" s="306" t="s">
        <v>55</v>
      </c>
      <c r="G122" s="306" t="s">
        <v>55</v>
      </c>
      <c r="I122" s="306" t="s">
        <v>55</v>
      </c>
      <c r="K122" s="306" t="s">
        <v>55</v>
      </c>
      <c r="M122" s="306" t="s">
        <v>55</v>
      </c>
      <c r="O122" s="307" t="s">
        <v>55</v>
      </c>
    </row>
    <row r="123" spans="1:19" s="279" customFormat="1" ht="15.95" customHeight="1" x14ac:dyDescent="0.5">
      <c r="B123" s="272"/>
      <c r="C123" s="290"/>
      <c r="D123" s="305"/>
      <c r="E123" s="300"/>
      <c r="F123" s="301"/>
      <c r="G123" s="300"/>
      <c r="H123" s="302"/>
      <c r="I123" s="302"/>
      <c r="J123" s="302"/>
      <c r="K123" s="300"/>
      <c r="L123" s="301"/>
      <c r="M123" s="300"/>
      <c r="O123" s="280"/>
    </row>
    <row r="124" spans="1:19" s="279" customFormat="1" ht="15.95" customHeight="1" x14ac:dyDescent="0.5">
      <c r="A124" s="354" t="s">
        <v>194</v>
      </c>
      <c r="B124" s="272"/>
      <c r="C124" s="290"/>
      <c r="D124" s="290"/>
      <c r="E124" s="275"/>
      <c r="F124" s="276"/>
      <c r="G124" s="275"/>
      <c r="H124" s="277"/>
      <c r="I124" s="277"/>
      <c r="J124" s="277"/>
      <c r="K124" s="275"/>
      <c r="L124" s="277"/>
      <c r="M124" s="275"/>
      <c r="O124" s="280"/>
    </row>
    <row r="125" spans="1:19" ht="15.95" customHeight="1" x14ac:dyDescent="0.5">
      <c r="A125" s="279"/>
      <c r="B125" s="272"/>
      <c r="C125" s="290"/>
      <c r="D125" s="305"/>
      <c r="E125" s="300"/>
      <c r="F125" s="301"/>
      <c r="G125" s="300"/>
      <c r="H125" s="302"/>
      <c r="I125" s="302"/>
      <c r="J125" s="302"/>
      <c r="K125" s="300"/>
      <c r="L125" s="355"/>
      <c r="M125" s="300"/>
    </row>
    <row r="126" spans="1:19" s="279" customFormat="1" ht="15.95" customHeight="1" x14ac:dyDescent="0.5">
      <c r="A126" s="279" t="s">
        <v>152</v>
      </c>
      <c r="B126" s="263"/>
      <c r="C126" s="265"/>
      <c r="D126" s="264"/>
      <c r="E126" s="339"/>
      <c r="F126" s="338"/>
      <c r="G126" s="339"/>
      <c r="H126" s="313"/>
      <c r="I126" s="313"/>
      <c r="J126" s="313"/>
      <c r="K126" s="314"/>
      <c r="L126" s="313"/>
      <c r="M126" s="314"/>
      <c r="O126" s="280"/>
    </row>
    <row r="127" spans="1:19" ht="15.95" customHeight="1" x14ac:dyDescent="0.5">
      <c r="A127" s="279"/>
      <c r="B127" s="272"/>
      <c r="C127" s="290"/>
      <c r="D127" s="305"/>
      <c r="E127" s="300"/>
      <c r="F127" s="301"/>
      <c r="G127" s="300"/>
      <c r="H127" s="302"/>
      <c r="I127" s="302"/>
      <c r="J127" s="302"/>
      <c r="K127" s="300"/>
      <c r="L127" s="355"/>
      <c r="M127" s="300"/>
    </row>
    <row r="128" spans="1:19" s="279" customFormat="1" ht="15.95" customHeight="1" x14ac:dyDescent="0.5">
      <c r="A128" s="265" t="s">
        <v>2</v>
      </c>
      <c r="B128" s="263"/>
      <c r="C128" s="264"/>
      <c r="D128" s="264"/>
      <c r="E128" s="339"/>
      <c r="F128" s="338"/>
      <c r="G128" s="339"/>
      <c r="H128" s="313"/>
      <c r="I128" s="313"/>
      <c r="J128" s="313"/>
      <c r="K128" s="314"/>
      <c r="L128" s="313"/>
      <c r="M128" s="314"/>
      <c r="O128" s="280"/>
    </row>
    <row r="129" spans="1:16" ht="15.95" customHeight="1" x14ac:dyDescent="0.5">
      <c r="B129" s="263" t="s">
        <v>15</v>
      </c>
      <c r="C129" s="317"/>
      <c r="D129" s="264"/>
      <c r="E129" s="339"/>
      <c r="F129" s="338"/>
      <c r="G129" s="339"/>
      <c r="H129" s="313"/>
      <c r="I129" s="313"/>
      <c r="J129" s="313"/>
      <c r="K129" s="314"/>
      <c r="L129" s="313"/>
      <c r="M129" s="314"/>
    </row>
    <row r="130" spans="1:16" ht="15.95" customHeight="1" x14ac:dyDescent="0.5">
      <c r="B130" s="265" t="s">
        <v>206</v>
      </c>
      <c r="C130" s="317"/>
      <c r="D130" s="264"/>
      <c r="E130" s="339"/>
      <c r="F130" s="338"/>
      <c r="G130" s="339"/>
      <c r="H130" s="313"/>
      <c r="I130" s="313"/>
      <c r="J130" s="313"/>
      <c r="K130" s="314"/>
      <c r="L130" s="313"/>
      <c r="M130" s="314"/>
    </row>
    <row r="131" spans="1:16" ht="15.95" customHeight="1" x14ac:dyDescent="0.5">
      <c r="B131" s="265" t="s">
        <v>137</v>
      </c>
      <c r="C131" s="317"/>
      <c r="D131" s="264"/>
      <c r="E131" s="339"/>
      <c r="F131" s="338"/>
      <c r="G131" s="339"/>
      <c r="H131" s="313"/>
      <c r="I131" s="313"/>
      <c r="J131" s="313"/>
      <c r="K131" s="314"/>
      <c r="L131" s="313"/>
      <c r="M131" s="314"/>
    </row>
    <row r="132" spans="1:16" ht="15.95" customHeight="1" x14ac:dyDescent="0.5">
      <c r="B132" s="265" t="s">
        <v>207</v>
      </c>
      <c r="D132" s="264"/>
      <c r="E132" s="314"/>
      <c r="F132" s="338"/>
      <c r="G132" s="314"/>
      <c r="H132" s="329"/>
      <c r="I132" s="314"/>
      <c r="J132" s="329"/>
      <c r="K132" s="314"/>
      <c r="L132" s="329"/>
      <c r="M132" s="314"/>
      <c r="O132" s="314"/>
    </row>
    <row r="133" spans="1:16" ht="15.95" customHeight="1" thickBot="1" x14ac:dyDescent="0.55000000000000004">
      <c r="B133" s="265" t="s">
        <v>208</v>
      </c>
      <c r="C133" s="264">
        <v>20</v>
      </c>
      <c r="D133" s="264"/>
      <c r="E133" s="366">
        <v>535000000</v>
      </c>
      <c r="F133" s="338"/>
      <c r="G133" s="366">
        <v>324000000</v>
      </c>
      <c r="H133" s="371"/>
      <c r="I133" s="366">
        <v>324000000</v>
      </c>
      <c r="J133" s="329"/>
      <c r="K133" s="366">
        <v>535000000</v>
      </c>
      <c r="L133" s="329"/>
      <c r="M133" s="366">
        <v>324000000</v>
      </c>
      <c r="N133" s="328"/>
      <c r="O133" s="366">
        <v>324000000</v>
      </c>
    </row>
    <row r="134" spans="1:16" ht="15.95" customHeight="1" thickTop="1" x14ac:dyDescent="0.5">
      <c r="A134" s="279"/>
      <c r="B134" s="272" t="s">
        <v>12</v>
      </c>
      <c r="C134" s="290"/>
      <c r="D134" s="305"/>
      <c r="E134" s="300"/>
      <c r="F134" s="301"/>
      <c r="G134" s="300"/>
      <c r="H134" s="302"/>
      <c r="I134" s="300"/>
      <c r="J134" s="302"/>
      <c r="K134" s="300"/>
      <c r="L134" s="362"/>
      <c r="M134" s="300"/>
      <c r="O134" s="300"/>
    </row>
    <row r="135" spans="1:16" s="279" customFormat="1" ht="15.95" customHeight="1" x14ac:dyDescent="0.5">
      <c r="A135" s="265"/>
      <c r="B135" s="263" t="s">
        <v>13</v>
      </c>
      <c r="C135" s="264"/>
      <c r="D135" s="264"/>
      <c r="E135" s="265"/>
      <c r="F135" s="265"/>
      <c r="G135" s="265"/>
      <c r="H135" s="265"/>
      <c r="I135" s="265"/>
      <c r="J135" s="265"/>
      <c r="K135" s="265"/>
      <c r="L135" s="265"/>
      <c r="M135" s="265"/>
      <c r="O135" s="265"/>
    </row>
    <row r="136" spans="1:16" ht="15.95" customHeight="1" x14ac:dyDescent="0.5">
      <c r="B136" s="265" t="s">
        <v>46</v>
      </c>
      <c r="D136" s="264"/>
      <c r="E136" s="265"/>
      <c r="F136" s="265"/>
      <c r="G136" s="265"/>
      <c r="H136" s="265"/>
      <c r="I136" s="265"/>
      <c r="J136" s="265"/>
      <c r="K136" s="265"/>
      <c r="L136" s="265"/>
      <c r="M136" s="265"/>
      <c r="O136" s="265"/>
    </row>
    <row r="137" spans="1:16" ht="15.95" customHeight="1" x14ac:dyDescent="0.5">
      <c r="B137" s="265" t="s">
        <v>138</v>
      </c>
      <c r="C137" s="264">
        <v>20</v>
      </c>
      <c r="D137" s="264"/>
      <c r="E137" s="339">
        <v>259143807</v>
      </c>
      <c r="F137" s="339"/>
      <c r="G137" s="339">
        <v>259143807</v>
      </c>
      <c r="H137" s="339"/>
      <c r="I137" s="339">
        <v>259143807</v>
      </c>
      <c r="J137" s="339"/>
      <c r="K137" s="339">
        <v>259143807</v>
      </c>
      <c r="L137" s="339"/>
      <c r="M137" s="339">
        <v>259143807</v>
      </c>
      <c r="N137" s="339"/>
      <c r="O137" s="339">
        <v>259143807</v>
      </c>
    </row>
    <row r="138" spans="1:16" ht="15.95" customHeight="1" x14ac:dyDescent="0.2">
      <c r="A138" s="323" t="s">
        <v>126</v>
      </c>
      <c r="C138" s="264">
        <v>20</v>
      </c>
      <c r="D138" s="264"/>
      <c r="E138" s="339">
        <v>141516103</v>
      </c>
      <c r="F138" s="339"/>
      <c r="G138" s="339">
        <v>141516103</v>
      </c>
      <c r="H138" s="339"/>
      <c r="I138" s="339">
        <v>141516103</v>
      </c>
      <c r="J138" s="339"/>
      <c r="K138" s="339">
        <v>141516103</v>
      </c>
      <c r="L138" s="339"/>
      <c r="M138" s="339">
        <v>141516103</v>
      </c>
      <c r="N138" s="339"/>
      <c r="O138" s="339">
        <v>141516103</v>
      </c>
    </row>
    <row r="139" spans="1:16" ht="15.95" customHeight="1" x14ac:dyDescent="0.5">
      <c r="A139" s="263" t="s">
        <v>3</v>
      </c>
      <c r="D139" s="264"/>
      <c r="E139" s="339"/>
      <c r="F139" s="339"/>
      <c r="G139" s="339"/>
      <c r="H139" s="339"/>
      <c r="I139" s="339"/>
      <c r="J139" s="339"/>
      <c r="K139" s="339"/>
      <c r="L139" s="339"/>
      <c r="M139" s="339"/>
      <c r="N139" s="339"/>
      <c r="O139" s="339"/>
      <c r="P139" s="339"/>
    </row>
    <row r="140" spans="1:16" ht="15.95" customHeight="1" x14ac:dyDescent="0.5">
      <c r="B140" s="263" t="s">
        <v>47</v>
      </c>
      <c r="C140" s="264">
        <v>21</v>
      </c>
      <c r="D140" s="264"/>
      <c r="E140" s="339">
        <v>4339324</v>
      </c>
      <c r="F140" s="339"/>
      <c r="G140" s="339">
        <v>2753084</v>
      </c>
      <c r="H140" s="339"/>
      <c r="I140" s="339">
        <v>2477276</v>
      </c>
      <c r="J140" s="339"/>
      <c r="K140" s="339">
        <v>4339324</v>
      </c>
      <c r="L140" s="339"/>
      <c r="M140" s="339">
        <v>2753084</v>
      </c>
      <c r="N140" s="339"/>
      <c r="O140" s="339">
        <v>2477276</v>
      </c>
    </row>
    <row r="141" spans="1:16" ht="15.95" customHeight="1" x14ac:dyDescent="0.2">
      <c r="B141" s="364" t="s">
        <v>14</v>
      </c>
      <c r="C141" s="365"/>
      <c r="D141" s="365"/>
      <c r="E141" s="360">
        <v>77157233</v>
      </c>
      <c r="F141" s="316"/>
      <c r="G141" s="360">
        <v>27656649</v>
      </c>
      <c r="H141" s="316"/>
      <c r="I141" s="360">
        <v>32244702</v>
      </c>
      <c r="J141" s="316"/>
      <c r="K141" s="360">
        <v>18572760</v>
      </c>
      <c r="L141" s="316"/>
      <c r="M141" s="360">
        <v>17057144</v>
      </c>
      <c r="N141" s="322"/>
      <c r="O141" s="360">
        <v>3748221</v>
      </c>
    </row>
    <row r="142" spans="1:16" ht="15.95" customHeight="1" x14ac:dyDescent="0.5">
      <c r="A142" s="279"/>
      <c r="B142" s="272"/>
      <c r="C142" s="290"/>
      <c r="D142" s="305"/>
      <c r="E142" s="300"/>
      <c r="F142" s="301"/>
      <c r="G142" s="300"/>
      <c r="H142" s="302"/>
      <c r="I142" s="302"/>
      <c r="J142" s="302"/>
      <c r="K142" s="300"/>
      <c r="L142" s="355"/>
      <c r="M142" s="300"/>
    </row>
    <row r="143" spans="1:16" s="279" customFormat="1" ht="15.95" customHeight="1" x14ac:dyDescent="0.5">
      <c r="A143" s="328" t="s">
        <v>34</v>
      </c>
      <c r="B143" s="364"/>
      <c r="C143" s="365"/>
      <c r="D143" s="365"/>
      <c r="E143" s="265"/>
      <c r="F143" s="265"/>
      <c r="G143" s="265"/>
      <c r="H143" s="265"/>
      <c r="I143" s="265"/>
      <c r="J143" s="265"/>
      <c r="K143" s="265"/>
      <c r="L143" s="265"/>
      <c r="M143" s="265"/>
      <c r="O143" s="280"/>
    </row>
    <row r="144" spans="1:16" ht="15.95" customHeight="1" x14ac:dyDescent="0.5">
      <c r="A144" s="328"/>
      <c r="B144" s="364" t="s">
        <v>35</v>
      </c>
      <c r="C144" s="365"/>
      <c r="D144" s="365"/>
      <c r="E144" s="339">
        <f>SUM(E137:E141)</f>
        <v>482156467</v>
      </c>
      <c r="F144" s="338"/>
      <c r="G144" s="339">
        <f>SUM(G137:G141)</f>
        <v>431069643</v>
      </c>
      <c r="H144" s="313"/>
      <c r="I144" s="339">
        <f>SUM(I137:I141)</f>
        <v>435381888</v>
      </c>
      <c r="J144" s="313"/>
      <c r="K144" s="339">
        <f>SUM(K137:K141)</f>
        <v>423571994</v>
      </c>
      <c r="L144" s="313"/>
      <c r="M144" s="339">
        <f>SUM(M137:M141)</f>
        <v>420470138</v>
      </c>
      <c r="O144" s="339">
        <f>SUM(O137:O141)</f>
        <v>406885407</v>
      </c>
    </row>
    <row r="145" spans="1:15" ht="15.95" customHeight="1" x14ac:dyDescent="0.5">
      <c r="A145" s="263" t="s">
        <v>32</v>
      </c>
      <c r="C145" s="317"/>
      <c r="D145" s="367"/>
      <c r="E145" s="360">
        <v>73074</v>
      </c>
      <c r="F145" s="338"/>
      <c r="G145" s="360">
        <v>107259</v>
      </c>
      <c r="H145" s="313"/>
      <c r="I145" s="327">
        <v>1708492</v>
      </c>
      <c r="J145" s="313"/>
      <c r="K145" s="326" t="s">
        <v>160</v>
      </c>
      <c r="L145" s="313"/>
      <c r="M145" s="326">
        <v>0</v>
      </c>
      <c r="O145" s="332">
        <v>0</v>
      </c>
    </row>
    <row r="146" spans="1:15" s="353" customFormat="1" ht="15.95" customHeight="1" x14ac:dyDescent="0.5">
      <c r="A146" s="279"/>
      <c r="B146" s="272"/>
      <c r="C146" s="290"/>
      <c r="D146" s="305"/>
      <c r="E146" s="300"/>
      <c r="F146" s="301"/>
      <c r="G146" s="300"/>
      <c r="H146" s="302"/>
      <c r="I146" s="302"/>
      <c r="J146" s="302"/>
      <c r="K146" s="300"/>
      <c r="L146" s="355"/>
      <c r="M146" s="300"/>
      <c r="O146" s="270"/>
    </row>
    <row r="147" spans="1:15" s="279" customFormat="1" ht="15.95" customHeight="1" x14ac:dyDescent="0.5">
      <c r="A147" s="272" t="s">
        <v>153</v>
      </c>
      <c r="B147" s="353"/>
      <c r="C147" s="264"/>
      <c r="D147" s="367"/>
      <c r="E147" s="360">
        <f>SUM(E144:E145)</f>
        <v>482229541</v>
      </c>
      <c r="F147" s="338"/>
      <c r="G147" s="360">
        <f>SUM(G144:G145)</f>
        <v>431176902</v>
      </c>
      <c r="H147" s="313"/>
      <c r="I147" s="360">
        <f>SUM(I144:I145)</f>
        <v>437090380</v>
      </c>
      <c r="J147" s="313"/>
      <c r="K147" s="360">
        <f>SUM(K144:K145)</f>
        <v>423571994</v>
      </c>
      <c r="L147" s="313"/>
      <c r="M147" s="360">
        <f>SUM(M144:M145)</f>
        <v>420470138</v>
      </c>
      <c r="O147" s="360">
        <f>SUM(O144:O145)</f>
        <v>406885407</v>
      </c>
    </row>
    <row r="148" spans="1:15" s="353" customFormat="1" ht="15.95" customHeight="1" x14ac:dyDescent="0.5">
      <c r="A148" s="279"/>
      <c r="B148" s="272"/>
      <c r="C148" s="290"/>
      <c r="D148" s="305"/>
      <c r="E148" s="300"/>
      <c r="F148" s="301"/>
      <c r="G148" s="300"/>
      <c r="H148" s="302"/>
      <c r="I148" s="302"/>
      <c r="J148" s="302"/>
      <c r="K148" s="300"/>
      <c r="L148" s="355"/>
      <c r="M148" s="300"/>
      <c r="O148" s="270"/>
    </row>
    <row r="149" spans="1:15" s="279" customFormat="1" ht="15.95" customHeight="1" thickBot="1" x14ac:dyDescent="0.55000000000000004">
      <c r="A149" s="272" t="s">
        <v>154</v>
      </c>
      <c r="B149" s="272"/>
      <c r="C149" s="264"/>
      <c r="D149" s="264"/>
      <c r="E149" s="337">
        <f>+E94+E147</f>
        <v>580887536</v>
      </c>
      <c r="F149" s="338"/>
      <c r="G149" s="337">
        <f>+G94+G147</f>
        <v>562017129</v>
      </c>
      <c r="H149" s="313"/>
      <c r="I149" s="337">
        <f>+I94+I147</f>
        <v>628548771</v>
      </c>
      <c r="J149" s="313"/>
      <c r="K149" s="337">
        <f>+K94+K147</f>
        <v>446150103</v>
      </c>
      <c r="L149" s="313"/>
      <c r="M149" s="337">
        <f>+M94+M147</f>
        <v>481811710</v>
      </c>
      <c r="O149" s="337">
        <f>+O94+O147</f>
        <v>492881595</v>
      </c>
    </row>
    <row r="150" spans="1:15" s="353" customFormat="1" ht="15.95" customHeight="1" thickTop="1" x14ac:dyDescent="0.5">
      <c r="A150" s="272"/>
      <c r="B150" s="272"/>
      <c r="C150" s="264"/>
      <c r="D150" s="264"/>
      <c r="E150" s="339"/>
      <c r="F150" s="338"/>
      <c r="G150" s="339"/>
      <c r="H150" s="313"/>
      <c r="I150" s="313"/>
      <c r="J150" s="313"/>
      <c r="K150" s="339"/>
      <c r="L150" s="313"/>
      <c r="M150" s="339"/>
      <c r="O150" s="270"/>
    </row>
    <row r="151" spans="1:15" s="353" customFormat="1" ht="15.95" customHeight="1" x14ac:dyDescent="0.5">
      <c r="A151" s="272"/>
      <c r="B151" s="272"/>
      <c r="C151" s="264"/>
      <c r="D151" s="264"/>
      <c r="E151" s="339"/>
      <c r="F151" s="338"/>
      <c r="G151" s="339"/>
      <c r="H151" s="313"/>
      <c r="I151" s="313"/>
      <c r="J151" s="313"/>
      <c r="K151" s="339"/>
      <c r="L151" s="313"/>
      <c r="M151" s="339"/>
      <c r="O151" s="270"/>
    </row>
    <row r="152" spans="1:15" s="353" customFormat="1" ht="15.95" customHeight="1" x14ac:dyDescent="0.5">
      <c r="A152" s="272"/>
      <c r="B152" s="272"/>
      <c r="C152" s="264"/>
      <c r="D152" s="264"/>
      <c r="E152" s="339"/>
      <c r="F152" s="338"/>
      <c r="G152" s="339"/>
      <c r="H152" s="313"/>
      <c r="I152" s="313"/>
      <c r="J152" s="313"/>
      <c r="K152" s="339"/>
      <c r="L152" s="313"/>
      <c r="M152" s="339"/>
      <c r="O152" s="270"/>
    </row>
    <row r="153" spans="1:15" s="353" customFormat="1" ht="15.95" customHeight="1" x14ac:dyDescent="0.5">
      <c r="A153" s="272"/>
      <c r="B153" s="272"/>
      <c r="C153" s="264"/>
      <c r="D153" s="264"/>
      <c r="E153" s="339"/>
      <c r="F153" s="338"/>
      <c r="G153" s="339"/>
      <c r="H153" s="313"/>
      <c r="I153" s="313"/>
      <c r="J153" s="313"/>
      <c r="K153" s="339"/>
      <c r="L153" s="313"/>
      <c r="M153" s="339"/>
      <c r="O153" s="270"/>
    </row>
    <row r="154" spans="1:15" s="353" customFormat="1" ht="15.95" customHeight="1" x14ac:dyDescent="0.5">
      <c r="A154" s="272"/>
      <c r="B154" s="272"/>
      <c r="C154" s="264"/>
      <c r="D154" s="264"/>
      <c r="E154" s="339"/>
      <c r="F154" s="338"/>
      <c r="G154" s="339"/>
      <c r="H154" s="313"/>
      <c r="I154" s="313"/>
      <c r="J154" s="313"/>
      <c r="K154" s="339"/>
      <c r="L154" s="313"/>
      <c r="M154" s="339"/>
      <c r="O154" s="270"/>
    </row>
    <row r="155" spans="1:15" s="353" customFormat="1" ht="15.95" customHeight="1" x14ac:dyDescent="0.5">
      <c r="A155" s="272"/>
      <c r="B155" s="272"/>
      <c r="C155" s="264"/>
      <c r="D155" s="264"/>
      <c r="E155" s="339"/>
      <c r="F155" s="338"/>
      <c r="G155" s="339"/>
      <c r="H155" s="313"/>
      <c r="I155" s="313"/>
      <c r="J155" s="313"/>
      <c r="K155" s="339"/>
      <c r="L155" s="313"/>
      <c r="M155" s="339"/>
      <c r="O155" s="270"/>
    </row>
    <row r="156" spans="1:15" ht="15.95" customHeight="1" x14ac:dyDescent="0.5">
      <c r="E156" s="270"/>
      <c r="F156" s="340"/>
      <c r="G156" s="341"/>
      <c r="H156" s="342"/>
      <c r="I156" s="342"/>
      <c r="J156" s="342"/>
      <c r="K156" s="341"/>
      <c r="L156" s="342"/>
      <c r="M156" s="343"/>
    </row>
    <row r="157" spans="1:15" s="353" customFormat="1" ht="15.95" customHeight="1" x14ac:dyDescent="0.5">
      <c r="A157" s="272"/>
      <c r="B157" s="272"/>
      <c r="C157" s="264"/>
      <c r="D157" s="264"/>
      <c r="E157" s="339"/>
      <c r="F157" s="338"/>
      <c r="G157" s="339"/>
      <c r="H157" s="313"/>
      <c r="I157" s="313"/>
      <c r="J157" s="313"/>
      <c r="K157" s="339"/>
      <c r="L157" s="313"/>
      <c r="M157" s="339"/>
      <c r="O157" s="270"/>
    </row>
    <row r="158" spans="1:15" s="353" customFormat="1" ht="15.95" customHeight="1" x14ac:dyDescent="0.5">
      <c r="A158" s="272"/>
      <c r="B158" s="272"/>
      <c r="C158" s="264"/>
      <c r="D158" s="264"/>
      <c r="E158" s="339"/>
      <c r="F158" s="338"/>
      <c r="G158" s="339"/>
      <c r="H158" s="313"/>
      <c r="I158" s="313"/>
      <c r="J158" s="313"/>
      <c r="K158" s="339"/>
      <c r="L158" s="313"/>
      <c r="M158" s="339"/>
      <c r="O158" s="270"/>
    </row>
    <row r="159" spans="1:15" ht="15.95" customHeight="1" x14ac:dyDescent="0.5">
      <c r="E159" s="270"/>
      <c r="F159" s="340"/>
      <c r="G159" s="341"/>
      <c r="H159" s="342"/>
      <c r="I159" s="342"/>
      <c r="J159" s="342"/>
      <c r="K159" s="341"/>
      <c r="L159" s="342"/>
      <c r="M159" s="343"/>
    </row>
    <row r="160" spans="1:15" s="353" customFormat="1" ht="15.95" customHeight="1" x14ac:dyDescent="0.5">
      <c r="A160" s="272"/>
      <c r="B160" s="272"/>
      <c r="C160" s="264"/>
      <c r="D160" s="264"/>
      <c r="E160" s="339"/>
      <c r="F160" s="338"/>
      <c r="G160" s="339"/>
      <c r="H160" s="313"/>
      <c r="I160" s="313"/>
      <c r="J160" s="313"/>
      <c r="K160" s="339"/>
      <c r="L160" s="313"/>
      <c r="M160" s="339"/>
      <c r="O160" s="270"/>
    </row>
    <row r="161" spans="1:212" s="353" customFormat="1" ht="15.95" customHeight="1" x14ac:dyDescent="0.5">
      <c r="A161" s="272"/>
      <c r="B161" s="272"/>
      <c r="C161" s="264"/>
      <c r="D161" s="264"/>
      <c r="E161" s="339"/>
      <c r="F161" s="338"/>
      <c r="G161" s="339"/>
      <c r="H161" s="313"/>
      <c r="I161" s="313"/>
      <c r="J161" s="313"/>
      <c r="K161" s="339"/>
      <c r="L161" s="313"/>
      <c r="M161" s="339"/>
      <c r="O161" s="270"/>
    </row>
    <row r="162" spans="1:212" ht="15.95" customHeight="1" x14ac:dyDescent="0.5">
      <c r="A162" s="265" t="str">
        <f>+A106</f>
        <v xml:space="preserve">Director   _______________________________         </v>
      </c>
      <c r="E162" s="270"/>
      <c r="F162" s="340"/>
      <c r="G162" s="341"/>
      <c r="H162" s="342"/>
      <c r="I162" s="342"/>
      <c r="J162" s="342"/>
      <c r="K162" s="341"/>
      <c r="L162" s="342"/>
      <c r="M162" s="343" t="str">
        <f>+M106</f>
        <v xml:space="preserve">Director   __________________________________   </v>
      </c>
    </row>
    <row r="163" spans="1:212" ht="15.95" customHeight="1" x14ac:dyDescent="0.5">
      <c r="E163" s="270"/>
      <c r="F163" s="340"/>
      <c r="G163" s="341"/>
      <c r="H163" s="342"/>
      <c r="I163" s="342"/>
      <c r="J163" s="342"/>
      <c r="K163" s="341"/>
      <c r="L163" s="342"/>
      <c r="M163" s="343"/>
    </row>
    <row r="164" spans="1:212" ht="15.95" customHeight="1" x14ac:dyDescent="0.5">
      <c r="E164" s="270"/>
      <c r="F164" s="340"/>
      <c r="G164" s="341"/>
      <c r="H164" s="342"/>
      <c r="I164" s="342"/>
      <c r="J164" s="342"/>
      <c r="K164" s="341"/>
      <c r="L164" s="342"/>
      <c r="M164" s="343"/>
    </row>
    <row r="165" spans="1:212" ht="15.95" customHeight="1" x14ac:dyDescent="0.5">
      <c r="E165" s="270"/>
      <c r="F165" s="340"/>
      <c r="G165" s="341"/>
      <c r="H165" s="342"/>
      <c r="I165" s="342"/>
      <c r="J165" s="342"/>
      <c r="K165" s="341"/>
      <c r="L165" s="342"/>
      <c r="M165" s="343"/>
    </row>
    <row r="166" spans="1:212" ht="13.5" customHeight="1" x14ac:dyDescent="0.5">
      <c r="E166" s="270"/>
      <c r="F166" s="340"/>
      <c r="G166" s="341"/>
      <c r="H166" s="342"/>
      <c r="I166" s="342"/>
      <c r="J166" s="342"/>
      <c r="K166" s="341"/>
      <c r="L166" s="342"/>
      <c r="M166" s="343"/>
    </row>
    <row r="167" spans="1:212" s="353" customFormat="1" ht="21.95" customHeight="1" x14ac:dyDescent="0.5">
      <c r="A167" s="344" t="str">
        <f>+A55</f>
        <v>The accompanying notes on pages 11 to 47 are an integral part of these consolidated and company financial statements.</v>
      </c>
      <c r="B167" s="344"/>
      <c r="C167" s="344"/>
      <c r="D167" s="344"/>
      <c r="E167" s="344"/>
      <c r="F167" s="344"/>
      <c r="G167" s="344"/>
      <c r="H167" s="344"/>
      <c r="I167" s="344"/>
      <c r="J167" s="344"/>
      <c r="K167" s="344"/>
      <c r="L167" s="344"/>
      <c r="M167" s="344"/>
      <c r="N167" s="344"/>
      <c r="O167" s="368"/>
    </row>
    <row r="168" spans="1:212" ht="15.95" customHeight="1" x14ac:dyDescent="0.5">
      <c r="M168" s="265"/>
      <c r="N168" s="348"/>
      <c r="O168" s="266">
        <v>5</v>
      </c>
      <c r="P168" s="348"/>
      <c r="Q168" s="348"/>
      <c r="R168" s="348"/>
      <c r="S168" s="348"/>
      <c r="T168" s="348"/>
      <c r="U168" s="348"/>
      <c r="V168" s="348"/>
      <c r="W168" s="348"/>
      <c r="X168" s="348"/>
      <c r="Y168" s="348"/>
      <c r="Z168" s="348"/>
      <c r="AA168" s="348"/>
      <c r="AB168" s="348"/>
      <c r="AC168" s="348"/>
      <c r="AD168" s="348"/>
      <c r="AE168" s="348"/>
      <c r="AF168" s="348"/>
      <c r="AG168" s="348"/>
      <c r="AH168" s="348"/>
      <c r="AI168" s="348"/>
      <c r="AJ168" s="348"/>
      <c r="AK168" s="348"/>
      <c r="AL168" s="348"/>
      <c r="AM168" s="348"/>
      <c r="AN168" s="348"/>
      <c r="AO168" s="348"/>
      <c r="AP168" s="348"/>
      <c r="AQ168" s="348"/>
      <c r="AR168" s="348"/>
      <c r="AS168" s="348"/>
      <c r="AT168" s="348"/>
      <c r="AU168" s="348"/>
      <c r="AV168" s="348"/>
      <c r="AW168" s="348"/>
      <c r="AX168" s="348"/>
      <c r="AY168" s="348"/>
      <c r="AZ168" s="348"/>
      <c r="BA168" s="348"/>
      <c r="BB168" s="348"/>
      <c r="BC168" s="348"/>
      <c r="BD168" s="348"/>
      <c r="BE168" s="348"/>
      <c r="BF168" s="348"/>
      <c r="BG168" s="348"/>
      <c r="BH168" s="348"/>
      <c r="BI168" s="348"/>
      <c r="BJ168" s="348"/>
      <c r="BK168" s="348"/>
      <c r="BL168" s="348"/>
      <c r="BM168" s="348"/>
      <c r="BN168" s="348"/>
      <c r="BO168" s="348"/>
      <c r="BP168" s="348"/>
      <c r="BQ168" s="348"/>
      <c r="BR168" s="348"/>
      <c r="BS168" s="348"/>
      <c r="BT168" s="348"/>
      <c r="BU168" s="348"/>
      <c r="BV168" s="348"/>
      <c r="BW168" s="348"/>
      <c r="BX168" s="348"/>
      <c r="BY168" s="348"/>
      <c r="BZ168" s="348"/>
      <c r="CA168" s="348"/>
      <c r="CB168" s="348"/>
      <c r="CC168" s="348"/>
      <c r="CD168" s="348"/>
      <c r="CE168" s="348"/>
      <c r="CF168" s="348"/>
      <c r="CG168" s="348"/>
      <c r="CH168" s="348"/>
      <c r="CI168" s="348"/>
      <c r="CJ168" s="348"/>
      <c r="CK168" s="348"/>
      <c r="CL168" s="348"/>
      <c r="CM168" s="348"/>
      <c r="CN168" s="348"/>
      <c r="CO168" s="348"/>
      <c r="CP168" s="348"/>
      <c r="CQ168" s="348"/>
      <c r="CR168" s="348"/>
      <c r="CS168" s="348"/>
      <c r="CT168" s="348"/>
      <c r="CU168" s="348"/>
      <c r="CV168" s="348"/>
      <c r="CW168" s="348"/>
      <c r="CX168" s="348"/>
      <c r="CY168" s="348"/>
      <c r="CZ168" s="348"/>
      <c r="DA168" s="348"/>
      <c r="DB168" s="348"/>
      <c r="DC168" s="348"/>
      <c r="DD168" s="348"/>
      <c r="DE168" s="348"/>
      <c r="DF168" s="348"/>
      <c r="DG168" s="348"/>
      <c r="DH168" s="348"/>
      <c r="DI168" s="348"/>
      <c r="DJ168" s="348"/>
      <c r="DK168" s="348"/>
      <c r="DL168" s="348"/>
      <c r="DM168" s="348"/>
      <c r="DN168" s="348"/>
      <c r="DO168" s="348"/>
      <c r="DP168" s="348"/>
      <c r="DQ168" s="348"/>
      <c r="DR168" s="348"/>
      <c r="DS168" s="348"/>
      <c r="DT168" s="348"/>
      <c r="DU168" s="348"/>
      <c r="DV168" s="348"/>
      <c r="DW168" s="348"/>
      <c r="DX168" s="348"/>
      <c r="DY168" s="348"/>
      <c r="DZ168" s="348"/>
      <c r="EA168" s="348"/>
      <c r="EB168" s="348"/>
      <c r="EC168" s="348"/>
      <c r="ED168" s="348"/>
      <c r="EE168" s="348"/>
      <c r="EF168" s="348"/>
      <c r="EG168" s="348"/>
      <c r="EH168" s="348"/>
      <c r="EI168" s="348"/>
      <c r="EJ168" s="348"/>
      <c r="EK168" s="348"/>
      <c r="EL168" s="348"/>
      <c r="EM168" s="348"/>
      <c r="EN168" s="348"/>
      <c r="EO168" s="348"/>
      <c r="EP168" s="348"/>
      <c r="EQ168" s="348"/>
      <c r="ER168" s="348"/>
      <c r="ES168" s="348"/>
      <c r="ET168" s="348"/>
      <c r="EU168" s="348"/>
      <c r="EV168" s="348"/>
      <c r="EW168" s="348"/>
      <c r="EX168" s="348"/>
      <c r="EY168" s="348"/>
      <c r="EZ168" s="348"/>
      <c r="FA168" s="348"/>
      <c r="FB168" s="348"/>
      <c r="FC168" s="348"/>
      <c r="FD168" s="348"/>
      <c r="FE168" s="348"/>
      <c r="FF168" s="348"/>
      <c r="FG168" s="348"/>
      <c r="FH168" s="348"/>
      <c r="FI168" s="348"/>
      <c r="FJ168" s="348"/>
      <c r="FK168" s="348"/>
      <c r="FL168" s="348"/>
      <c r="FM168" s="348"/>
      <c r="FN168" s="348"/>
      <c r="FO168" s="348"/>
      <c r="FP168" s="348"/>
      <c r="FQ168" s="348"/>
      <c r="FR168" s="348"/>
      <c r="FS168" s="348"/>
      <c r="FT168" s="348"/>
      <c r="FU168" s="348"/>
      <c r="FV168" s="348"/>
      <c r="FW168" s="348"/>
      <c r="FX168" s="348"/>
      <c r="FY168" s="348"/>
      <c r="FZ168" s="348"/>
      <c r="GA168" s="348"/>
      <c r="GB168" s="348"/>
      <c r="GC168" s="348"/>
      <c r="GD168" s="348"/>
      <c r="GE168" s="348"/>
      <c r="GF168" s="348"/>
      <c r="GG168" s="348"/>
      <c r="GH168" s="348"/>
      <c r="GI168" s="348"/>
      <c r="GJ168" s="348"/>
      <c r="GK168" s="348"/>
      <c r="GL168" s="348"/>
      <c r="GM168" s="348"/>
      <c r="GN168" s="348"/>
      <c r="GO168" s="348"/>
      <c r="GP168" s="348"/>
      <c r="GQ168" s="348"/>
      <c r="GR168" s="348"/>
      <c r="GS168" s="348"/>
      <c r="GT168" s="348"/>
      <c r="GU168" s="348"/>
      <c r="GV168" s="348"/>
      <c r="GW168" s="348"/>
      <c r="GX168" s="348"/>
      <c r="GY168" s="348"/>
      <c r="GZ168" s="348"/>
      <c r="HA168" s="348"/>
      <c r="HB168" s="348"/>
      <c r="HC168" s="348"/>
      <c r="HD168" s="348"/>
    </row>
  </sheetData>
  <mergeCells count="12">
    <mergeCell ref="G119:I119"/>
    <mergeCell ref="M119:O119"/>
    <mergeCell ref="E6:I6"/>
    <mergeCell ref="K6:O6"/>
    <mergeCell ref="K62:O62"/>
    <mergeCell ref="E62:I62"/>
    <mergeCell ref="E118:I118"/>
    <mergeCell ref="K118:O118"/>
    <mergeCell ref="G7:I7"/>
    <mergeCell ref="M7:O7"/>
    <mergeCell ref="G63:I63"/>
    <mergeCell ref="M63:O63"/>
  </mergeCells>
  <pageMargins left="0.9055118110236221" right="0.51181102362204722" top="0.51181102362204722" bottom="0.39370078740157483" header="0.47244094488188981" footer="0.39370078740157483"/>
  <pageSetup paperSize="9" scale="92" firstPageNumber="2" fitToHeight="3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zoomScale="110" zoomScaleNormal="110" zoomScaleSheetLayoutView="100" workbookViewId="0">
      <selection activeCell="E31" sqref="E31"/>
    </sheetView>
  </sheetViews>
  <sheetFormatPr defaultRowHeight="15.95" customHeight="1" x14ac:dyDescent="0.5"/>
  <cols>
    <col min="1" max="1" width="1.7109375" style="15" customWidth="1"/>
    <col min="2" max="2" width="34.140625" style="33" customWidth="1"/>
    <col min="3" max="3" width="5.5703125" style="28" customWidth="1"/>
    <col min="4" max="4" width="0.7109375" style="15" customWidth="1"/>
    <col min="5" max="5" width="12.7109375" style="32" customWidth="1"/>
    <col min="6" max="6" width="0.7109375" style="32" customWidth="1"/>
    <col min="7" max="7" width="12.7109375" style="32" customWidth="1"/>
    <col min="8" max="8" width="0.7109375" style="31" customWidth="1"/>
    <col min="9" max="9" width="12.7109375" style="32" customWidth="1"/>
    <col min="10" max="10" width="0.7109375" style="31" customWidth="1"/>
    <col min="11" max="11" width="12.7109375" style="32" customWidth="1"/>
    <col min="12" max="16384" width="9.140625" style="15"/>
  </cols>
  <sheetData>
    <row r="1" spans="1:11" ht="15.95" customHeight="1" x14ac:dyDescent="0.5">
      <c r="A1" s="9" t="str">
        <f>+'3-5'!A113</f>
        <v>Matching Maximize Solution Public Company Limited</v>
      </c>
      <c r="B1" s="10"/>
      <c r="C1" s="11"/>
      <c r="D1" s="10"/>
      <c r="E1" s="12"/>
      <c r="F1" s="12"/>
      <c r="G1" s="12"/>
      <c r="H1" s="13"/>
      <c r="I1" s="12"/>
      <c r="J1" s="13"/>
      <c r="K1" s="14"/>
    </row>
    <row r="2" spans="1:11" s="22" customFormat="1" ht="15.95" customHeight="1" x14ac:dyDescent="0.5">
      <c r="A2" s="9" t="s">
        <v>163</v>
      </c>
      <c r="B2" s="9"/>
      <c r="C2" s="16"/>
      <c r="D2" s="17"/>
      <c r="E2" s="18"/>
      <c r="F2" s="18"/>
      <c r="G2" s="18"/>
      <c r="H2" s="19"/>
      <c r="I2" s="20"/>
      <c r="J2" s="21"/>
      <c r="K2" s="20"/>
    </row>
    <row r="3" spans="1:11" ht="15.95" customHeight="1" x14ac:dyDescent="0.5">
      <c r="A3" s="23" t="s">
        <v>164</v>
      </c>
      <c r="B3" s="23"/>
      <c r="C3" s="24"/>
      <c r="D3" s="25"/>
      <c r="E3" s="26"/>
      <c r="F3" s="26"/>
      <c r="G3" s="26"/>
      <c r="H3" s="27"/>
      <c r="I3" s="26"/>
      <c r="J3" s="27"/>
      <c r="K3" s="26"/>
    </row>
    <row r="4" spans="1:11" ht="15.95" customHeight="1" x14ac:dyDescent="0.5">
      <c r="A4" s="39"/>
      <c r="B4" s="39"/>
      <c r="C4" s="40"/>
      <c r="D4" s="41"/>
      <c r="E4" s="42"/>
      <c r="F4" s="42"/>
      <c r="G4" s="42"/>
      <c r="H4" s="43"/>
      <c r="I4" s="42"/>
      <c r="J4" s="43"/>
      <c r="K4" s="42"/>
    </row>
    <row r="5" spans="1:11" ht="15.95" customHeight="1" x14ac:dyDescent="0.5">
      <c r="A5" s="39"/>
      <c r="B5" s="39"/>
      <c r="C5" s="40"/>
      <c r="D5" s="41"/>
      <c r="E5" s="18"/>
      <c r="F5" s="18"/>
      <c r="G5" s="18"/>
      <c r="H5" s="19"/>
      <c r="I5" s="18"/>
      <c r="J5" s="19"/>
      <c r="K5" s="18"/>
    </row>
    <row r="6" spans="1:11" s="47" customFormat="1" ht="15" customHeight="1" x14ac:dyDescent="0.5">
      <c r="A6" s="48"/>
      <c r="B6" s="49"/>
      <c r="C6" s="50"/>
      <c r="D6" s="50"/>
      <c r="E6" s="374" t="s">
        <v>5</v>
      </c>
      <c r="F6" s="374"/>
      <c r="G6" s="374"/>
      <c r="H6" s="158"/>
      <c r="I6" s="374" t="s">
        <v>6</v>
      </c>
      <c r="J6" s="374"/>
      <c r="K6" s="374"/>
    </row>
    <row r="7" spans="1:11" s="47" customFormat="1" ht="15" customHeight="1" x14ac:dyDescent="0.5">
      <c r="A7" s="48"/>
      <c r="B7" s="49"/>
      <c r="C7" s="50"/>
      <c r="D7" s="50"/>
      <c r="E7" s="1" t="s">
        <v>36</v>
      </c>
      <c r="F7" s="158"/>
      <c r="G7" s="1" t="s">
        <v>30</v>
      </c>
      <c r="H7" s="158"/>
      <c r="I7" s="1" t="s">
        <v>36</v>
      </c>
      <c r="J7" s="158"/>
      <c r="K7" s="1" t="s">
        <v>30</v>
      </c>
    </row>
    <row r="8" spans="1:11" s="47" customFormat="1" ht="15" customHeight="1" x14ac:dyDescent="0.5">
      <c r="B8" s="51"/>
      <c r="C8" s="52" t="s">
        <v>0</v>
      </c>
      <c r="D8" s="53"/>
      <c r="E8" s="27" t="s">
        <v>55</v>
      </c>
      <c r="F8" s="54"/>
      <c r="G8" s="27" t="s">
        <v>55</v>
      </c>
      <c r="H8" s="54"/>
      <c r="I8" s="27" t="s">
        <v>55</v>
      </c>
      <c r="J8" s="54"/>
      <c r="K8" s="27" t="s">
        <v>55</v>
      </c>
    </row>
    <row r="9" spans="1:11" s="47" customFormat="1" ht="6" customHeight="1" x14ac:dyDescent="0.5">
      <c r="B9" s="51"/>
      <c r="C9" s="45"/>
      <c r="D9" s="53"/>
      <c r="E9" s="54"/>
      <c r="F9" s="54"/>
      <c r="G9" s="54"/>
      <c r="H9" s="54"/>
      <c r="I9" s="54"/>
      <c r="J9" s="54"/>
      <c r="K9" s="54"/>
    </row>
    <row r="10" spans="1:11" s="47" customFormat="1" ht="15" customHeight="1" x14ac:dyDescent="0.5">
      <c r="A10" s="157" t="s">
        <v>115</v>
      </c>
      <c r="B10" s="51"/>
      <c r="C10" s="56"/>
      <c r="D10" s="56"/>
      <c r="E10" s="57"/>
      <c r="F10" s="58"/>
      <c r="G10" s="57"/>
      <c r="H10" s="58"/>
      <c r="I10" s="59"/>
      <c r="J10" s="60"/>
      <c r="K10" s="59"/>
    </row>
    <row r="11" spans="1:11" s="47" customFormat="1" ht="6" customHeight="1" x14ac:dyDescent="0.5">
      <c r="A11" s="61"/>
      <c r="B11" s="51"/>
      <c r="C11" s="56"/>
      <c r="D11" s="56"/>
      <c r="E11" s="37"/>
      <c r="F11" s="37"/>
      <c r="G11" s="37"/>
      <c r="H11" s="37"/>
      <c r="I11" s="37"/>
      <c r="J11" s="37"/>
      <c r="K11" s="37"/>
    </row>
    <row r="12" spans="1:11" s="47" customFormat="1" ht="15" customHeight="1" x14ac:dyDescent="0.5">
      <c r="A12" s="61" t="s">
        <v>127</v>
      </c>
      <c r="B12" s="51"/>
      <c r="C12" s="56"/>
      <c r="D12" s="56"/>
      <c r="E12" s="36">
        <v>516805315</v>
      </c>
      <c r="F12" s="37"/>
      <c r="G12" s="36">
        <v>525385058</v>
      </c>
      <c r="H12" s="36"/>
      <c r="I12" s="36">
        <v>193855899</v>
      </c>
      <c r="J12" s="36"/>
      <c r="K12" s="36">
        <v>217542811</v>
      </c>
    </row>
    <row r="13" spans="1:11" s="47" customFormat="1" ht="15" customHeight="1" x14ac:dyDescent="0.5">
      <c r="A13" s="61" t="s">
        <v>128</v>
      </c>
      <c r="B13" s="51"/>
      <c r="C13" s="56"/>
      <c r="D13" s="56"/>
      <c r="E13" s="65">
        <v>87751439</v>
      </c>
      <c r="F13" s="37"/>
      <c r="G13" s="65">
        <v>70489871</v>
      </c>
      <c r="H13" s="217"/>
      <c r="I13" s="65">
        <v>0</v>
      </c>
      <c r="J13" s="217"/>
      <c r="K13" s="65">
        <v>0</v>
      </c>
    </row>
    <row r="14" spans="1:11" s="47" customFormat="1" ht="6" customHeight="1" x14ac:dyDescent="0.5">
      <c r="A14" s="61"/>
      <c r="B14" s="51"/>
      <c r="C14" s="56"/>
      <c r="D14" s="56"/>
      <c r="E14" s="37"/>
      <c r="F14" s="37"/>
      <c r="G14" s="37"/>
      <c r="H14" s="37"/>
      <c r="I14" s="37"/>
      <c r="J14" s="37"/>
      <c r="K14" s="37"/>
    </row>
    <row r="15" spans="1:11" s="47" customFormat="1" ht="15" customHeight="1" x14ac:dyDescent="0.2">
      <c r="A15" s="56" t="s">
        <v>116</v>
      </c>
      <c r="B15" s="51"/>
      <c r="C15" s="126"/>
      <c r="D15" s="62"/>
      <c r="E15" s="65">
        <f>SUM(E12:E13)</f>
        <v>604556754</v>
      </c>
      <c r="F15" s="37"/>
      <c r="G15" s="65">
        <f>SUM(G12:G13)</f>
        <v>595874929</v>
      </c>
      <c r="H15" s="37"/>
      <c r="I15" s="65">
        <f>SUM(I12:I13)</f>
        <v>193855899</v>
      </c>
      <c r="J15" s="37"/>
      <c r="K15" s="65">
        <f>SUM(K12:K13)</f>
        <v>217542811</v>
      </c>
    </row>
    <row r="16" spans="1:11" s="47" customFormat="1" ht="15" customHeight="1" x14ac:dyDescent="0.2">
      <c r="A16" s="56"/>
      <c r="B16" s="51"/>
      <c r="C16" s="126"/>
      <c r="D16" s="62"/>
      <c r="E16" s="37"/>
      <c r="F16" s="37"/>
      <c r="G16" s="37"/>
      <c r="H16" s="37"/>
      <c r="I16" s="37"/>
      <c r="J16" s="37"/>
      <c r="K16" s="37"/>
    </row>
    <row r="17" spans="1:11" s="47" customFormat="1" ht="15" customHeight="1" x14ac:dyDescent="0.2">
      <c r="A17" s="157" t="s">
        <v>48</v>
      </c>
      <c r="B17" s="51"/>
      <c r="C17" s="126"/>
      <c r="D17" s="62"/>
      <c r="E17" s="63"/>
      <c r="F17" s="63"/>
      <c r="G17" s="63"/>
      <c r="H17" s="63"/>
      <c r="I17" s="37"/>
      <c r="J17" s="37"/>
      <c r="K17" s="37"/>
    </row>
    <row r="18" spans="1:11" s="47" customFormat="1" ht="6" customHeight="1" x14ac:dyDescent="0.2">
      <c r="A18" s="61"/>
      <c r="B18" s="51"/>
      <c r="C18" s="126"/>
      <c r="D18" s="56"/>
      <c r="E18" s="37"/>
      <c r="F18" s="37"/>
      <c r="G18" s="37"/>
      <c r="H18" s="37"/>
      <c r="I18" s="37"/>
      <c r="J18" s="37"/>
      <c r="K18" s="37"/>
    </row>
    <row r="19" spans="1:11" s="47" customFormat="1" ht="15" customHeight="1" x14ac:dyDescent="0.2">
      <c r="A19" s="61" t="s">
        <v>129</v>
      </c>
      <c r="B19" s="61"/>
      <c r="C19" s="126"/>
      <c r="D19" s="62"/>
      <c r="E19" s="36">
        <v>-306690280</v>
      </c>
      <c r="F19" s="37"/>
      <c r="G19" s="218">
        <v>-351231882</v>
      </c>
      <c r="H19" s="217"/>
      <c r="I19" s="36">
        <v>-99155862</v>
      </c>
      <c r="J19" s="217"/>
      <c r="K19" s="218">
        <v>-141608603</v>
      </c>
    </row>
    <row r="20" spans="1:11" s="47" customFormat="1" ht="15" customHeight="1" x14ac:dyDescent="0.2">
      <c r="A20" s="61" t="s">
        <v>117</v>
      </c>
      <c r="B20" s="61"/>
      <c r="C20" s="126"/>
      <c r="D20" s="62"/>
      <c r="E20" s="65">
        <v>-61203436</v>
      </c>
      <c r="F20" s="37"/>
      <c r="G20" s="219">
        <v>-47966653</v>
      </c>
      <c r="H20" s="217"/>
      <c r="I20" s="65">
        <v>0</v>
      </c>
      <c r="J20" s="217"/>
      <c r="K20" s="219">
        <v>0</v>
      </c>
    </row>
    <row r="21" spans="1:11" s="47" customFormat="1" ht="6" customHeight="1" x14ac:dyDescent="0.2">
      <c r="A21" s="61"/>
      <c r="B21" s="61"/>
      <c r="C21" s="126"/>
      <c r="D21" s="62"/>
      <c r="E21" s="37"/>
      <c r="F21" s="37"/>
      <c r="G21" s="37"/>
      <c r="H21" s="37"/>
      <c r="I21" s="37"/>
      <c r="J21" s="37"/>
      <c r="K21" s="37"/>
    </row>
    <row r="22" spans="1:11" s="47" customFormat="1" ht="15" customHeight="1" x14ac:dyDescent="0.2">
      <c r="A22" s="49" t="s">
        <v>118</v>
      </c>
      <c r="C22" s="126"/>
      <c r="D22" s="62"/>
      <c r="E22" s="65">
        <f>SUM(E19:E20)</f>
        <v>-367893716</v>
      </c>
      <c r="F22" s="37"/>
      <c r="G22" s="65">
        <f>SUM(G19:G20)</f>
        <v>-399198535</v>
      </c>
      <c r="H22" s="37"/>
      <c r="I22" s="65">
        <f>SUM(I19:I20)</f>
        <v>-99155862</v>
      </c>
      <c r="J22" s="37"/>
      <c r="K22" s="65">
        <f>SUM(K19:K20)</f>
        <v>-141608603</v>
      </c>
    </row>
    <row r="23" spans="1:11" s="47" customFormat="1" ht="15" customHeight="1" x14ac:dyDescent="0.2">
      <c r="A23" s="55"/>
      <c r="B23" s="51"/>
      <c r="C23" s="126"/>
      <c r="D23" s="62"/>
      <c r="E23" s="37"/>
      <c r="F23" s="37"/>
      <c r="G23" s="37"/>
      <c r="H23" s="37"/>
      <c r="I23" s="37"/>
      <c r="J23" s="37"/>
      <c r="K23" s="37"/>
    </row>
    <row r="24" spans="1:11" s="47" customFormat="1" ht="15" customHeight="1" x14ac:dyDescent="0.2">
      <c r="A24" s="49" t="s">
        <v>58</v>
      </c>
      <c r="C24" s="126"/>
      <c r="D24" s="62"/>
      <c r="E24" s="36">
        <f>SUM(E15+E22)</f>
        <v>236663038</v>
      </c>
      <c r="F24" s="37"/>
      <c r="G24" s="36">
        <f>SUM(G15+G22)</f>
        <v>196676394</v>
      </c>
      <c r="H24" s="37"/>
      <c r="I24" s="36">
        <f>SUM(I15+I22)</f>
        <v>94700037</v>
      </c>
      <c r="J24" s="37"/>
      <c r="K24" s="36">
        <f>SUM(K15+K22)</f>
        <v>75934208</v>
      </c>
    </row>
    <row r="25" spans="1:11" s="47" customFormat="1" ht="15" customHeight="1" x14ac:dyDescent="0.2">
      <c r="A25" s="47" t="s">
        <v>119</v>
      </c>
      <c r="C25" s="126">
        <v>23</v>
      </c>
      <c r="D25" s="62"/>
      <c r="E25" s="36">
        <v>12263940</v>
      </c>
      <c r="F25" s="37"/>
      <c r="G25" s="218">
        <v>5420226</v>
      </c>
      <c r="H25" s="217"/>
      <c r="I25" s="36">
        <v>11827601</v>
      </c>
      <c r="J25" s="217"/>
      <c r="K25" s="218">
        <v>48272080</v>
      </c>
    </row>
    <row r="26" spans="1:11" s="47" customFormat="1" ht="15" customHeight="1" x14ac:dyDescent="0.2">
      <c r="A26" s="55" t="s">
        <v>120</v>
      </c>
      <c r="B26" s="51"/>
      <c r="C26" s="126"/>
      <c r="D26" s="62"/>
      <c r="E26" s="36">
        <v>-24271989</v>
      </c>
      <c r="F26" s="37"/>
      <c r="G26" s="218">
        <v>-28651889</v>
      </c>
      <c r="H26" s="217"/>
      <c r="I26" s="220">
        <v>-6742331</v>
      </c>
      <c r="J26" s="221"/>
      <c r="K26" s="220">
        <v>-14428019</v>
      </c>
    </row>
    <row r="27" spans="1:11" s="47" customFormat="1" ht="15" customHeight="1" x14ac:dyDescent="0.2">
      <c r="A27" s="55" t="s">
        <v>121</v>
      </c>
      <c r="B27" s="51"/>
      <c r="C27" s="126"/>
      <c r="D27" s="62"/>
      <c r="E27" s="36">
        <v>-144838736</v>
      </c>
      <c r="F27" s="37"/>
      <c r="G27" s="218">
        <v>-148255616</v>
      </c>
      <c r="H27" s="217"/>
      <c r="I27" s="220">
        <v>-82819924</v>
      </c>
      <c r="J27" s="221"/>
      <c r="K27" s="36">
        <v>-34611317</v>
      </c>
    </row>
    <row r="28" spans="1:11" s="47" customFormat="1" ht="15" customHeight="1" x14ac:dyDescent="0.2">
      <c r="A28" s="55" t="s">
        <v>122</v>
      </c>
      <c r="B28" s="51"/>
      <c r="C28" s="126">
        <v>25</v>
      </c>
      <c r="D28" s="62"/>
      <c r="E28" s="36" t="s">
        <v>160</v>
      </c>
      <c r="F28" s="37"/>
      <c r="G28" s="220">
        <v>0</v>
      </c>
      <c r="H28" s="217"/>
      <c r="I28" s="220">
        <v>0</v>
      </c>
      <c r="J28" s="221"/>
      <c r="K28" s="36">
        <v>-40014431</v>
      </c>
    </row>
    <row r="29" spans="1:11" s="47" customFormat="1" ht="15" customHeight="1" x14ac:dyDescent="0.2">
      <c r="A29" s="56" t="s">
        <v>82</v>
      </c>
      <c r="C29" s="126"/>
      <c r="D29" s="62"/>
      <c r="E29" s="66">
        <v>-642055</v>
      </c>
      <c r="F29" s="37"/>
      <c r="G29" s="222">
        <v>-2069163</v>
      </c>
      <c r="H29" s="217"/>
      <c r="I29" s="223">
        <v>-107901</v>
      </c>
      <c r="J29" s="221"/>
      <c r="K29" s="223">
        <v>-1531177</v>
      </c>
    </row>
    <row r="30" spans="1:11" s="47" customFormat="1" ht="6" customHeight="1" x14ac:dyDescent="0.5">
      <c r="A30" s="56"/>
      <c r="C30" s="62"/>
      <c r="D30" s="62"/>
      <c r="E30" s="110"/>
      <c r="F30" s="37"/>
      <c r="G30" s="110"/>
      <c r="H30" s="37"/>
      <c r="I30" s="34"/>
      <c r="J30" s="34"/>
      <c r="K30" s="34"/>
    </row>
    <row r="31" spans="1:11" s="47" customFormat="1" ht="15" customHeight="1" x14ac:dyDescent="0.5">
      <c r="A31" s="157" t="s">
        <v>144</v>
      </c>
      <c r="B31" s="51"/>
      <c r="C31" s="62"/>
      <c r="D31" s="62"/>
      <c r="E31" s="36">
        <f>SUM(E24:E29)</f>
        <v>79174198</v>
      </c>
      <c r="F31" s="37"/>
      <c r="G31" s="36">
        <f>SUM(G24:G30)</f>
        <v>23119952</v>
      </c>
      <c r="H31" s="37"/>
      <c r="I31" s="36">
        <f>SUM(I24:I29)</f>
        <v>16857482</v>
      </c>
      <c r="J31" s="34"/>
      <c r="K31" s="36">
        <f>SUM(K24:K30)</f>
        <v>33621344</v>
      </c>
    </row>
    <row r="32" spans="1:11" s="47" customFormat="1" ht="15" customHeight="1" x14ac:dyDescent="0.5">
      <c r="A32" s="64" t="s">
        <v>123</v>
      </c>
      <c r="B32" s="51"/>
      <c r="C32" s="160"/>
      <c r="D32" s="62"/>
      <c r="E32" s="65">
        <v>-17755807</v>
      </c>
      <c r="F32" s="37"/>
      <c r="G32" s="219">
        <v>-10089749</v>
      </c>
      <c r="H32" s="217"/>
      <c r="I32" s="223">
        <v>-3389874</v>
      </c>
      <c r="J32" s="221"/>
      <c r="K32" s="223">
        <v>-1896547</v>
      </c>
    </row>
    <row r="33" spans="1:12" s="47" customFormat="1" ht="6" customHeight="1" x14ac:dyDescent="0.5">
      <c r="A33" s="64"/>
      <c r="B33" s="51"/>
      <c r="C33" s="160"/>
      <c r="D33" s="62"/>
      <c r="E33" s="37"/>
      <c r="F33" s="37"/>
      <c r="G33" s="37"/>
      <c r="H33" s="37"/>
      <c r="I33" s="34"/>
      <c r="J33" s="34"/>
      <c r="K33" s="34"/>
    </row>
    <row r="34" spans="1:12" s="47" customFormat="1" ht="15" customHeight="1" x14ac:dyDescent="0.5">
      <c r="A34" s="72" t="s">
        <v>175</v>
      </c>
      <c r="B34" s="51"/>
      <c r="C34" s="62"/>
      <c r="D34" s="62"/>
      <c r="E34" s="37">
        <f>SUM(E31:E32)</f>
        <v>61418391</v>
      </c>
      <c r="F34" s="37"/>
      <c r="G34" s="37">
        <f>SUM(G31:G32)</f>
        <v>13030203</v>
      </c>
      <c r="H34" s="37"/>
      <c r="I34" s="37">
        <f>SUM(I31:I32)</f>
        <v>13467608</v>
      </c>
      <c r="J34" s="34"/>
      <c r="K34" s="37">
        <f>SUM(K31:K32)</f>
        <v>31724797</v>
      </c>
    </row>
    <row r="35" spans="1:12" s="48" customFormat="1" ht="15" customHeight="1" x14ac:dyDescent="0.5">
      <c r="A35" s="64" t="s">
        <v>49</v>
      </c>
      <c r="B35" s="64"/>
      <c r="C35" s="49"/>
      <c r="D35" s="62"/>
      <c r="E35" s="7" t="s">
        <v>160</v>
      </c>
      <c r="F35" s="6"/>
      <c r="G35" s="7" t="s">
        <v>160</v>
      </c>
      <c r="H35" s="6"/>
      <c r="I35" s="7" t="s">
        <v>160</v>
      </c>
      <c r="J35" s="6"/>
      <c r="K35" s="7" t="s">
        <v>160</v>
      </c>
      <c r="L35" s="4"/>
    </row>
    <row r="36" spans="1:12" s="48" customFormat="1" ht="6" customHeight="1" x14ac:dyDescent="0.5">
      <c r="A36" s="64"/>
      <c r="B36" s="64"/>
      <c r="C36" s="49"/>
      <c r="D36" s="62"/>
      <c r="E36" s="6"/>
      <c r="F36" s="6"/>
      <c r="G36" s="6"/>
      <c r="H36" s="6"/>
      <c r="I36" s="6"/>
      <c r="J36" s="6"/>
      <c r="K36" s="6"/>
      <c r="L36" s="4"/>
    </row>
    <row r="37" spans="1:12" s="47" customFormat="1" ht="15" customHeight="1" x14ac:dyDescent="0.5">
      <c r="A37" s="72" t="s">
        <v>176</v>
      </c>
      <c r="C37" s="49"/>
      <c r="D37" s="62"/>
      <c r="L37" s="6"/>
    </row>
    <row r="38" spans="1:12" s="47" customFormat="1" ht="15" customHeight="1" thickBot="1" x14ac:dyDescent="0.55000000000000004">
      <c r="A38" s="72"/>
      <c r="B38" s="48" t="s">
        <v>177</v>
      </c>
      <c r="C38" s="49"/>
      <c r="D38" s="62"/>
      <c r="E38" s="8">
        <f>SUM(E34:E35)</f>
        <v>61418391</v>
      </c>
      <c r="F38" s="6"/>
      <c r="G38" s="8">
        <f>SUM(G34:G35)</f>
        <v>13030203</v>
      </c>
      <c r="H38" s="6"/>
      <c r="I38" s="8">
        <f>SUM(I34:I35)</f>
        <v>13467608</v>
      </c>
      <c r="J38" s="6"/>
      <c r="K38" s="8">
        <f>SUM(K34:K35)</f>
        <v>31724797</v>
      </c>
      <c r="L38" s="6"/>
    </row>
    <row r="39" spans="1:12" s="47" customFormat="1" ht="15" customHeight="1" thickTop="1" x14ac:dyDescent="0.5">
      <c r="A39" s="376"/>
      <c r="B39" s="376"/>
      <c r="C39" s="51"/>
      <c r="D39" s="62"/>
      <c r="E39" s="63"/>
      <c r="F39" s="6"/>
      <c r="G39" s="6"/>
      <c r="H39" s="6"/>
      <c r="I39" s="6"/>
      <c r="J39" s="6"/>
      <c r="K39" s="6"/>
      <c r="L39" s="5"/>
    </row>
    <row r="40" spans="1:12" s="47" customFormat="1" ht="15" customHeight="1" x14ac:dyDescent="0.5">
      <c r="A40" s="72" t="s">
        <v>161</v>
      </c>
      <c r="B40" s="64"/>
      <c r="C40" s="51"/>
      <c r="D40" s="62"/>
      <c r="E40" s="154"/>
      <c r="F40" s="6"/>
      <c r="G40" s="6"/>
      <c r="H40" s="6"/>
      <c r="I40" s="6"/>
      <c r="J40" s="6"/>
      <c r="K40" s="6"/>
      <c r="L40" s="5"/>
    </row>
    <row r="41" spans="1:12" s="48" customFormat="1" ht="15" customHeight="1" x14ac:dyDescent="0.5">
      <c r="A41" s="376" t="s">
        <v>59</v>
      </c>
      <c r="B41" s="376"/>
      <c r="C41" s="49"/>
      <c r="D41" s="62"/>
      <c r="E41" s="6">
        <v>61452576</v>
      </c>
      <c r="F41" s="6"/>
      <c r="G41" s="6">
        <v>13827821</v>
      </c>
      <c r="H41" s="6"/>
      <c r="I41" s="6">
        <v>13467608</v>
      </c>
      <c r="J41" s="6"/>
      <c r="K41" s="6">
        <v>31724797</v>
      </c>
      <c r="L41" s="6"/>
    </row>
    <row r="42" spans="1:12" s="47" customFormat="1" ht="15" customHeight="1" x14ac:dyDescent="0.5">
      <c r="A42" s="377" t="s">
        <v>60</v>
      </c>
      <c r="B42" s="377"/>
      <c r="C42" s="49"/>
      <c r="D42" s="62"/>
      <c r="E42" s="7">
        <v>-34185</v>
      </c>
      <c r="F42" s="6"/>
      <c r="G42" s="7">
        <v>-797618</v>
      </c>
      <c r="H42" s="6"/>
      <c r="I42" s="7">
        <v>0</v>
      </c>
      <c r="J42" s="6"/>
      <c r="K42" s="7">
        <v>0</v>
      </c>
      <c r="L42" s="5"/>
    </row>
    <row r="43" spans="1:12" s="47" customFormat="1" ht="6" customHeight="1" x14ac:dyDescent="0.5">
      <c r="A43" s="216"/>
      <c r="B43" s="216"/>
      <c r="C43" s="49"/>
      <c r="D43" s="62"/>
      <c r="E43" s="63"/>
      <c r="F43" s="6"/>
      <c r="G43" s="6"/>
      <c r="H43" s="6"/>
      <c r="I43" s="6"/>
      <c r="J43" s="6"/>
      <c r="K43" s="6"/>
      <c r="L43" s="5"/>
    </row>
    <row r="44" spans="1:12" s="47" customFormat="1" ht="15" customHeight="1" thickBot="1" x14ac:dyDescent="0.55000000000000004">
      <c r="A44" s="64"/>
      <c r="C44" s="51"/>
      <c r="D44" s="62"/>
      <c r="E44" s="8">
        <f>SUM(E41:E42)</f>
        <v>61418391</v>
      </c>
      <c r="F44" s="6"/>
      <c r="G44" s="8">
        <f>SUM(G41:G42)</f>
        <v>13030203</v>
      </c>
      <c r="H44" s="6">
        <v>0</v>
      </c>
      <c r="I44" s="8">
        <f>SUM(I41:I42)</f>
        <v>13467608</v>
      </c>
      <c r="J44" s="6"/>
      <c r="K44" s="8">
        <f>SUM(K41:K42)</f>
        <v>31724797</v>
      </c>
      <c r="L44" s="6"/>
    </row>
    <row r="45" spans="1:12" s="38" customFormat="1" ht="15" customHeight="1" thickTop="1" x14ac:dyDescent="0.2">
      <c r="E45" s="175"/>
      <c r="F45" s="176"/>
      <c r="G45" s="175"/>
      <c r="H45" s="176"/>
      <c r="I45" s="175"/>
      <c r="J45" s="176"/>
      <c r="K45" s="175"/>
    </row>
    <row r="46" spans="1:12" s="38" customFormat="1" ht="15" customHeight="1" x14ac:dyDescent="0.2">
      <c r="E46" s="101" t="s">
        <v>55</v>
      </c>
      <c r="F46" s="177"/>
      <c r="G46" s="101" t="s">
        <v>55</v>
      </c>
      <c r="H46" s="177"/>
      <c r="I46" s="101" t="s">
        <v>55</v>
      </c>
      <c r="J46" s="177"/>
      <c r="K46" s="101" t="s">
        <v>55</v>
      </c>
    </row>
    <row r="47" spans="1:12" s="38" customFormat="1" ht="15" customHeight="1" x14ac:dyDescent="0.2">
      <c r="A47" s="35" t="s">
        <v>195</v>
      </c>
      <c r="C47" s="126">
        <v>26</v>
      </c>
    </row>
    <row r="48" spans="1:12" ht="6" customHeight="1" x14ac:dyDescent="0.5">
      <c r="A48" s="64"/>
      <c r="B48" s="64"/>
      <c r="D48" s="62">
        <v>32</v>
      </c>
      <c r="E48" s="6"/>
      <c r="F48" s="6"/>
      <c r="G48" s="6"/>
      <c r="H48" s="6"/>
      <c r="I48" s="6"/>
      <c r="J48" s="6"/>
      <c r="K48" s="6"/>
      <c r="L48" s="6"/>
    </row>
    <row r="49" spans="1:12" ht="15" customHeight="1" x14ac:dyDescent="0.5">
      <c r="A49" s="64"/>
      <c r="B49" s="64" t="s">
        <v>196</v>
      </c>
      <c r="C49" s="47"/>
      <c r="D49" s="62"/>
      <c r="E49" s="190">
        <v>0.24</v>
      </c>
      <c r="F49" s="69"/>
      <c r="G49" s="68">
        <v>0.05</v>
      </c>
      <c r="H49" s="69"/>
      <c r="I49" s="68">
        <v>0.05</v>
      </c>
      <c r="J49" s="179"/>
      <c r="K49" s="68">
        <v>0.12</v>
      </c>
      <c r="L49" s="224"/>
    </row>
    <row r="50" spans="1:12" ht="15" customHeight="1" x14ac:dyDescent="0.5">
      <c r="A50" s="22"/>
      <c r="B50" s="64" t="s">
        <v>197</v>
      </c>
      <c r="C50" s="22"/>
      <c r="D50" s="56"/>
      <c r="E50" s="190">
        <v>0.22</v>
      </c>
      <c r="F50" s="180"/>
      <c r="G50" s="68">
        <v>0.05</v>
      </c>
      <c r="H50" s="180"/>
      <c r="I50" s="68">
        <v>0.05</v>
      </c>
      <c r="J50" s="179"/>
      <c r="K50" s="68">
        <v>0.11</v>
      </c>
    </row>
    <row r="51" spans="1:12" ht="15" customHeight="1" x14ac:dyDescent="0.5">
      <c r="A51" s="22"/>
      <c r="B51" s="64"/>
      <c r="C51" s="22"/>
      <c r="D51" s="56"/>
      <c r="E51" s="178"/>
      <c r="F51" s="180"/>
      <c r="G51" s="180"/>
      <c r="H51" s="180"/>
      <c r="I51" s="180"/>
      <c r="J51" s="179"/>
      <c r="K51" s="180"/>
    </row>
    <row r="52" spans="1:12" ht="15" customHeight="1" x14ac:dyDescent="0.5">
      <c r="A52" s="22"/>
      <c r="B52" s="64"/>
      <c r="C52" s="22"/>
      <c r="D52" s="56"/>
      <c r="E52" s="178"/>
      <c r="F52" s="180"/>
      <c r="G52" s="180"/>
      <c r="H52" s="180"/>
      <c r="I52" s="180"/>
      <c r="J52" s="179"/>
      <c r="K52" s="180"/>
    </row>
    <row r="53" spans="1:12" s="47" customFormat="1" ht="15" customHeight="1" x14ac:dyDescent="0.5">
      <c r="A53" s="55"/>
      <c r="B53" s="51"/>
      <c r="C53" s="62"/>
      <c r="D53" s="62"/>
      <c r="E53" s="37"/>
      <c r="F53" s="37"/>
      <c r="G53" s="37"/>
      <c r="H53" s="37"/>
      <c r="I53" s="37"/>
      <c r="J53" s="34"/>
      <c r="K53" s="37"/>
    </row>
    <row r="54" spans="1:12" s="47" customFormat="1" ht="15" customHeight="1" x14ac:dyDescent="0.5">
      <c r="A54" s="55"/>
      <c r="B54" s="51"/>
      <c r="C54" s="62"/>
      <c r="D54" s="62"/>
      <c r="E54" s="37"/>
      <c r="F54" s="37"/>
      <c r="G54" s="37"/>
      <c r="H54" s="37"/>
      <c r="I54" s="37"/>
      <c r="J54" s="34"/>
      <c r="K54" s="37"/>
    </row>
    <row r="55" spans="1:12" s="47" customFormat="1" ht="15" customHeight="1" x14ac:dyDescent="0.5">
      <c r="A55" s="64"/>
      <c r="C55" s="51"/>
      <c r="D55" s="62"/>
      <c r="E55" s="63"/>
      <c r="F55" s="6"/>
      <c r="G55" s="63"/>
      <c r="H55" s="6"/>
      <c r="I55" s="63"/>
      <c r="J55" s="6"/>
      <c r="K55" s="63"/>
      <c r="L55" s="6"/>
    </row>
    <row r="56" spans="1:12" s="47" customFormat="1" ht="15" customHeight="1" x14ac:dyDescent="0.5">
      <c r="A56" s="64" t="str">
        <f>+'3-5'!A162</f>
        <v xml:space="preserve">Director   _______________________________         </v>
      </c>
      <c r="C56" s="51"/>
      <c r="D56" s="62"/>
      <c r="E56" s="63"/>
      <c r="F56" s="6"/>
      <c r="G56" s="63"/>
      <c r="H56" s="6"/>
      <c r="I56" s="63"/>
      <c r="J56" s="6"/>
      <c r="K56" s="63" t="str">
        <f>+'3-5'!M162</f>
        <v xml:space="preserve">Director   __________________________________   </v>
      </c>
      <c r="L56" s="6"/>
    </row>
    <row r="57" spans="1:12" s="47" customFormat="1" ht="15" customHeight="1" x14ac:dyDescent="0.5">
      <c r="A57" s="64"/>
      <c r="C57" s="51"/>
      <c r="D57" s="62"/>
      <c r="E57" s="63"/>
      <c r="F57" s="6"/>
      <c r="G57" s="63"/>
      <c r="H57" s="6"/>
      <c r="I57" s="63"/>
      <c r="J57" s="6"/>
      <c r="K57" s="63"/>
      <c r="L57" s="6"/>
    </row>
    <row r="58" spans="1:12" s="47" customFormat="1" ht="22.5" customHeight="1" x14ac:dyDescent="0.5">
      <c r="A58" s="64"/>
      <c r="C58" s="51"/>
      <c r="D58" s="62"/>
      <c r="E58" s="63"/>
      <c r="F58" s="6"/>
      <c r="G58" s="63"/>
      <c r="H58" s="6"/>
      <c r="I58" s="63"/>
      <c r="J58" s="6"/>
      <c r="K58" s="63"/>
      <c r="L58" s="6"/>
    </row>
    <row r="59" spans="1:12" s="47" customFormat="1" ht="21.95" customHeight="1" x14ac:dyDescent="0.5">
      <c r="A59" s="375" t="str">
        <f>+'3-5'!A167</f>
        <v>The accompanying notes on pages 11 to 47 are an integral part of these consolidated and company financial statements.</v>
      </c>
      <c r="B59" s="375"/>
      <c r="C59" s="375"/>
      <c r="D59" s="375"/>
      <c r="E59" s="375"/>
      <c r="F59" s="375"/>
      <c r="G59" s="375"/>
      <c r="H59" s="375"/>
      <c r="I59" s="375"/>
      <c r="J59" s="375"/>
      <c r="K59" s="375"/>
      <c r="L59" s="6"/>
    </row>
    <row r="60" spans="1:12" s="48" customFormat="1" ht="15.95" customHeight="1" x14ac:dyDescent="0.5">
      <c r="A60" s="15"/>
      <c r="B60" s="33"/>
      <c r="C60" s="28"/>
      <c r="D60" s="15"/>
      <c r="E60" s="32"/>
      <c r="F60" s="32"/>
      <c r="G60" s="32"/>
      <c r="H60" s="31"/>
      <c r="I60" s="32"/>
      <c r="J60" s="31"/>
      <c r="K60" s="32">
        <v>6</v>
      </c>
      <c r="L60" s="67"/>
    </row>
    <row r="68" spans="4:11" ht="15.95" customHeight="1" x14ac:dyDescent="0.5">
      <c r="D68" s="28"/>
      <c r="E68" s="30"/>
      <c r="F68" s="29"/>
      <c r="G68" s="3"/>
      <c r="H68" s="6"/>
      <c r="I68" s="3"/>
      <c r="J68" s="5"/>
      <c r="K68" s="3"/>
    </row>
    <row r="69" spans="4:11" ht="15.95" customHeight="1" x14ac:dyDescent="0.5">
      <c r="D69" s="28"/>
      <c r="E69" s="30"/>
      <c r="F69" s="29"/>
      <c r="G69" s="3"/>
      <c r="H69" s="6"/>
      <c r="I69" s="3"/>
      <c r="J69" s="5"/>
      <c r="K69" s="3"/>
    </row>
  </sheetData>
  <mergeCells count="6">
    <mergeCell ref="E6:G6"/>
    <mergeCell ref="I6:K6"/>
    <mergeCell ref="A59:K59"/>
    <mergeCell ref="A39:B39"/>
    <mergeCell ref="A42:B42"/>
    <mergeCell ref="A41:B41"/>
  </mergeCells>
  <pageMargins left="0.98425196850393704" right="0.51181102362204722" top="0.51181102362204722" bottom="0.39370078740157483" header="0.47244094488188981" footer="0.39370078740157483"/>
  <pageSetup paperSize="9" firstPageNumber="5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4"/>
  <sheetViews>
    <sheetView zoomScaleNormal="100" zoomScaleSheetLayoutView="100" workbookViewId="0">
      <selection activeCell="A23" sqref="A23"/>
    </sheetView>
  </sheetViews>
  <sheetFormatPr defaultColWidth="18.5703125" defaultRowHeight="15.95" customHeight="1" x14ac:dyDescent="0.5"/>
  <cols>
    <col min="1" max="1" width="41.28515625" style="116" customWidth="1"/>
    <col min="2" max="2" width="6.7109375" style="167" customWidth="1"/>
    <col min="3" max="3" width="0.7109375" style="73" customWidth="1"/>
    <col min="4" max="4" width="11" style="74" bestFit="1" customWidth="1"/>
    <col min="5" max="5" width="0.7109375" style="73" customWidth="1"/>
    <col min="6" max="6" width="11" style="74" customWidth="1"/>
    <col min="7" max="7" width="0.7109375" style="73" customWidth="1"/>
    <col min="8" max="8" width="12.7109375" style="74" customWidth="1"/>
    <col min="9" max="9" width="0.7109375" style="75" customWidth="1"/>
    <col min="10" max="10" width="14.28515625" style="74" customWidth="1"/>
    <col min="11" max="11" width="0.7109375" style="73" customWidth="1"/>
    <col min="12" max="12" width="12.7109375" style="73" customWidth="1"/>
    <col min="13" max="13" width="0.7109375" style="73" customWidth="1"/>
    <col min="14" max="14" width="11.7109375" style="73" customWidth="1"/>
    <col min="15" max="15" width="0.7109375" style="73" customWidth="1"/>
    <col min="16" max="16" width="12.28515625" style="74" customWidth="1"/>
    <col min="17" max="17" width="0.7109375" style="75" customWidth="1"/>
    <col min="18" max="18" width="11.140625" style="74" customWidth="1"/>
    <col min="19" max="36" width="18.5703125" style="137"/>
    <col min="37" max="16384" width="18.5703125" style="116"/>
  </cols>
  <sheetData>
    <row r="1" spans="1:36" ht="15.95" customHeight="1" x14ac:dyDescent="0.5">
      <c r="A1" s="2" t="str">
        <f>+'6'!A1</f>
        <v>Matching Maximize Solution Public Company Limited</v>
      </c>
    </row>
    <row r="2" spans="1:36" ht="15.95" customHeight="1" x14ac:dyDescent="0.5">
      <c r="A2" s="76" t="s">
        <v>189</v>
      </c>
      <c r="B2" s="168"/>
      <c r="C2" s="77"/>
      <c r="D2" s="79"/>
      <c r="E2" s="80"/>
      <c r="F2" s="79"/>
      <c r="G2" s="80"/>
      <c r="H2" s="79"/>
      <c r="J2" s="79"/>
      <c r="K2" s="80"/>
      <c r="L2" s="80"/>
      <c r="M2" s="80"/>
      <c r="N2" s="80"/>
      <c r="O2" s="80"/>
      <c r="P2" s="79"/>
      <c r="R2" s="79"/>
    </row>
    <row r="3" spans="1:36" ht="15.95" customHeight="1" x14ac:dyDescent="0.5">
      <c r="A3" s="81" t="str">
        <f>+'6'!A3</f>
        <v>For the years ended 31 December 2012 and 2011</v>
      </c>
      <c r="B3" s="169"/>
      <c r="C3" s="82"/>
      <c r="D3" s="83"/>
      <c r="E3" s="82"/>
      <c r="F3" s="83"/>
      <c r="G3" s="82"/>
      <c r="H3" s="83"/>
      <c r="I3" s="84"/>
      <c r="J3" s="83"/>
      <c r="K3" s="82"/>
      <c r="L3" s="82"/>
      <c r="M3" s="82"/>
      <c r="N3" s="82"/>
      <c r="O3" s="82"/>
      <c r="P3" s="83"/>
      <c r="Q3" s="84"/>
      <c r="R3" s="83"/>
    </row>
    <row r="4" spans="1:36" ht="15" customHeight="1" x14ac:dyDescent="0.5">
      <c r="A4" s="85"/>
      <c r="B4" s="170"/>
      <c r="C4" s="86"/>
      <c r="D4" s="87"/>
      <c r="E4" s="86"/>
      <c r="F4" s="87"/>
      <c r="G4" s="86"/>
      <c r="H4" s="87"/>
      <c r="I4" s="88"/>
      <c r="J4" s="87"/>
      <c r="K4" s="86"/>
      <c r="L4" s="86"/>
      <c r="M4" s="86"/>
      <c r="N4" s="86"/>
      <c r="O4" s="86"/>
      <c r="P4" s="87"/>
      <c r="Q4" s="88"/>
      <c r="R4" s="87"/>
    </row>
    <row r="5" spans="1:36" ht="15" customHeight="1" x14ac:dyDescent="0.5">
      <c r="A5" s="89"/>
      <c r="B5" s="168"/>
      <c r="C5" s="77"/>
      <c r="D5" s="78"/>
      <c r="E5" s="77"/>
      <c r="F5" s="78"/>
      <c r="G5" s="77"/>
      <c r="H5" s="78"/>
      <c r="I5" s="90"/>
      <c r="J5" s="78"/>
      <c r="K5" s="77"/>
      <c r="L5" s="77"/>
      <c r="M5" s="77"/>
      <c r="N5" s="77"/>
      <c r="O5" s="77"/>
      <c r="P5" s="78"/>
      <c r="Q5" s="90"/>
      <c r="R5" s="78"/>
    </row>
    <row r="6" spans="1:36" ht="15" customHeight="1" x14ac:dyDescent="0.2">
      <c r="A6" s="89"/>
      <c r="C6" s="165"/>
      <c r="D6" s="378" t="s">
        <v>178</v>
      </c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</row>
    <row r="7" spans="1:36" s="92" customFormat="1" ht="15" customHeight="1" x14ac:dyDescent="0.2">
      <c r="A7" s="91"/>
      <c r="B7" s="171"/>
      <c r="C7" s="165"/>
      <c r="D7" s="378" t="s">
        <v>65</v>
      </c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181"/>
      <c r="P7" s="181"/>
      <c r="Q7" s="182"/>
      <c r="R7" s="182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</row>
    <row r="8" spans="1:36" s="92" customFormat="1" ht="15" customHeight="1" x14ac:dyDescent="0.2">
      <c r="B8" s="171"/>
      <c r="C8" s="93"/>
      <c r="D8" s="379"/>
      <c r="E8" s="379"/>
      <c r="F8" s="379"/>
      <c r="G8" s="183"/>
      <c r="H8" s="380" t="s">
        <v>124</v>
      </c>
      <c r="I8" s="380"/>
      <c r="J8" s="380"/>
      <c r="K8" s="191"/>
      <c r="L8" s="191"/>
      <c r="M8" s="184"/>
      <c r="N8" s="185"/>
      <c r="O8" s="183"/>
      <c r="P8" s="185"/>
      <c r="Q8" s="95"/>
      <c r="R8" s="185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</row>
    <row r="9" spans="1:36" s="92" customFormat="1" ht="15" customHeight="1" x14ac:dyDescent="0.2">
      <c r="B9" s="171"/>
      <c r="D9" s="96" t="s">
        <v>66</v>
      </c>
      <c r="E9" s="185"/>
      <c r="F9" s="185"/>
      <c r="G9" s="121"/>
      <c r="H9" s="185"/>
      <c r="I9" s="185"/>
      <c r="J9" s="185"/>
      <c r="K9" s="95"/>
      <c r="L9" s="95" t="s">
        <v>41</v>
      </c>
      <c r="M9" s="95"/>
      <c r="N9" s="95"/>
      <c r="O9" s="121"/>
      <c r="P9" s="186" t="s">
        <v>68</v>
      </c>
      <c r="Q9" s="121"/>
      <c r="R9" s="98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</row>
    <row r="10" spans="1:36" s="92" customFormat="1" ht="15" customHeight="1" x14ac:dyDescent="0.2">
      <c r="B10" s="171"/>
      <c r="D10" s="96" t="s">
        <v>67</v>
      </c>
      <c r="E10" s="183"/>
      <c r="F10" s="95" t="s">
        <v>130</v>
      </c>
      <c r="G10" s="121"/>
      <c r="H10" s="96" t="s">
        <v>145</v>
      </c>
      <c r="I10" s="95"/>
      <c r="J10" s="185"/>
      <c r="K10" s="95"/>
      <c r="L10" s="96" t="s">
        <v>61</v>
      </c>
      <c r="M10" s="96"/>
      <c r="N10" s="96" t="s">
        <v>40</v>
      </c>
      <c r="O10" s="121"/>
      <c r="P10" s="99" t="s">
        <v>69</v>
      </c>
      <c r="Q10" s="121"/>
      <c r="R10" s="98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</row>
    <row r="11" spans="1:36" s="92" customFormat="1" ht="15" customHeight="1" x14ac:dyDescent="0.2">
      <c r="B11" s="171"/>
      <c r="D11" s="95" t="s">
        <v>7</v>
      </c>
      <c r="E11" s="183"/>
      <c r="F11" s="95" t="s">
        <v>132</v>
      </c>
      <c r="G11" s="121"/>
      <c r="H11" s="211" t="s">
        <v>146</v>
      </c>
      <c r="I11" s="95"/>
      <c r="J11" s="95" t="s">
        <v>14</v>
      </c>
      <c r="K11" s="121"/>
      <c r="L11" s="95" t="s">
        <v>42</v>
      </c>
      <c r="M11" s="95"/>
      <c r="N11" s="95" t="s">
        <v>39</v>
      </c>
      <c r="O11" s="121"/>
      <c r="P11" s="99" t="s">
        <v>70</v>
      </c>
      <c r="Q11" s="121"/>
      <c r="R11" s="95" t="s">
        <v>8</v>
      </c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</row>
    <row r="12" spans="1:36" s="92" customFormat="1" ht="15" customHeight="1" x14ac:dyDescent="0.2">
      <c r="A12" s="100"/>
      <c r="B12" s="244" t="s">
        <v>0</v>
      </c>
      <c r="D12" s="210" t="s">
        <v>55</v>
      </c>
      <c r="F12" s="210" t="s">
        <v>55</v>
      </c>
      <c r="H12" s="210" t="s">
        <v>55</v>
      </c>
      <c r="J12" s="210" t="s">
        <v>55</v>
      </c>
      <c r="L12" s="210" t="s">
        <v>55</v>
      </c>
      <c r="N12" s="210" t="s">
        <v>55</v>
      </c>
      <c r="P12" s="210" t="s">
        <v>55</v>
      </c>
      <c r="R12" s="210" t="s">
        <v>55</v>
      </c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</row>
    <row r="13" spans="1:36" s="92" customFormat="1" ht="12" customHeight="1" x14ac:dyDescent="0.2">
      <c r="A13" s="100"/>
      <c r="B13" s="171"/>
      <c r="D13" s="102"/>
      <c r="E13" s="172"/>
      <c r="F13" s="102"/>
      <c r="G13" s="187"/>
      <c r="H13" s="102"/>
      <c r="I13" s="102"/>
      <c r="J13" s="102"/>
      <c r="K13" s="187"/>
      <c r="L13" s="187"/>
      <c r="M13" s="187"/>
      <c r="N13" s="102"/>
      <c r="O13" s="187"/>
      <c r="P13" s="103"/>
      <c r="Q13" s="187"/>
      <c r="R13" s="104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</row>
    <row r="14" spans="1:36" s="254" customFormat="1" ht="15.95" customHeight="1" x14ac:dyDescent="0.2">
      <c r="A14" s="105" t="s">
        <v>179</v>
      </c>
      <c r="C14" s="255"/>
      <c r="D14" s="212">
        <v>259143807</v>
      </c>
      <c r="E14" s="212"/>
      <c r="F14" s="212">
        <v>141516103</v>
      </c>
      <c r="G14" s="212"/>
      <c r="H14" s="37">
        <v>2477276</v>
      </c>
      <c r="I14" s="212"/>
      <c r="J14" s="37">
        <v>43739305</v>
      </c>
      <c r="K14" s="212"/>
      <c r="L14" s="37" t="s">
        <v>160</v>
      </c>
      <c r="M14" s="212"/>
      <c r="N14" s="36">
        <f>SUM(D14:L14)</f>
        <v>446876491</v>
      </c>
      <c r="O14" s="212"/>
      <c r="P14" s="154">
        <v>1987565</v>
      </c>
      <c r="Q14" s="154"/>
      <c r="R14" s="90">
        <f>SUM(N14:P14)</f>
        <v>448864056</v>
      </c>
    </row>
    <row r="15" spans="1:36" s="254" customFormat="1" ht="15.95" customHeight="1" x14ac:dyDescent="0.2">
      <c r="A15" s="38" t="s">
        <v>180</v>
      </c>
      <c r="C15" s="255"/>
      <c r="D15" s="212"/>
      <c r="E15" s="212"/>
      <c r="F15" s="212"/>
      <c r="G15" s="212"/>
      <c r="H15" s="37"/>
      <c r="I15" s="212"/>
      <c r="J15" s="37"/>
      <c r="K15" s="212"/>
      <c r="L15" s="37"/>
      <c r="M15" s="212"/>
      <c r="N15" s="36"/>
      <c r="O15" s="212"/>
      <c r="P15" s="154"/>
      <c r="Q15" s="154"/>
      <c r="R15" s="90"/>
    </row>
    <row r="16" spans="1:36" s="254" customFormat="1" ht="15.95" customHeight="1" x14ac:dyDescent="0.2">
      <c r="A16" s="38" t="s">
        <v>211</v>
      </c>
    </row>
    <row r="17" spans="1:36" s="254" customFormat="1" ht="15.95" customHeight="1" x14ac:dyDescent="0.2">
      <c r="A17" s="38" t="s">
        <v>209</v>
      </c>
      <c r="B17" s="171">
        <v>2.1</v>
      </c>
      <c r="C17" s="255"/>
      <c r="D17" s="215">
        <v>0</v>
      </c>
      <c r="E17" s="212"/>
      <c r="F17" s="215">
        <v>0</v>
      </c>
      <c r="G17" s="212"/>
      <c r="H17" s="65">
        <v>0</v>
      </c>
      <c r="I17" s="212"/>
      <c r="J17" s="65">
        <v>-11494603</v>
      </c>
      <c r="K17" s="212"/>
      <c r="L17" s="65">
        <v>0</v>
      </c>
      <c r="M17" s="212"/>
      <c r="N17" s="65">
        <f>SUM(D17:L17)</f>
        <v>-11494603</v>
      </c>
      <c r="O17" s="212"/>
      <c r="P17" s="163">
        <v>-279073</v>
      </c>
      <c r="Q17" s="154"/>
      <c r="R17" s="84">
        <f>SUM(N17:P17)</f>
        <v>-11773676</v>
      </c>
    </row>
    <row r="18" spans="1:36" s="246" customFormat="1" ht="8.1" customHeight="1" x14ac:dyDescent="0.2">
      <c r="A18" s="97"/>
      <c r="B18" s="245"/>
      <c r="D18" s="127"/>
      <c r="E18" s="187"/>
      <c r="F18" s="127"/>
      <c r="G18" s="187"/>
      <c r="H18" s="127"/>
      <c r="I18" s="187"/>
      <c r="J18" s="127"/>
      <c r="K18" s="187"/>
      <c r="L18" s="127"/>
      <c r="M18" s="187"/>
      <c r="N18" s="127"/>
      <c r="O18" s="187"/>
      <c r="P18" s="187"/>
      <c r="Q18" s="187"/>
      <c r="R18" s="187"/>
    </row>
    <row r="19" spans="1:36" s="254" customFormat="1" ht="15.95" customHeight="1" x14ac:dyDescent="0.5">
      <c r="A19" s="76" t="s">
        <v>181</v>
      </c>
      <c r="C19" s="255"/>
      <c r="D19" s="212">
        <f>SUM(D14:D17)</f>
        <v>259143807</v>
      </c>
      <c r="E19" s="212"/>
      <c r="F19" s="212">
        <f>SUM(F14:F17)</f>
        <v>141516103</v>
      </c>
      <c r="G19" s="212"/>
      <c r="H19" s="212">
        <f>SUM(H14:H17)</f>
        <v>2477276</v>
      </c>
      <c r="I19" s="212"/>
      <c r="J19" s="212">
        <f>SUM(J14:J17)</f>
        <v>32244702</v>
      </c>
      <c r="K19" s="212"/>
      <c r="L19" s="212">
        <f>SUM(L14:L17)</f>
        <v>0</v>
      </c>
      <c r="M19" s="212"/>
      <c r="N19" s="212">
        <f>SUM(N14:N17)</f>
        <v>435381888</v>
      </c>
      <c r="O19" s="212"/>
      <c r="P19" s="212">
        <f>SUM(P14:P17)</f>
        <v>1708492</v>
      </c>
      <c r="Q19" s="212"/>
      <c r="R19" s="212">
        <f>SUM(R14:R17)</f>
        <v>437090380</v>
      </c>
    </row>
    <row r="20" spans="1:36" s="92" customFormat="1" ht="15" customHeight="1" x14ac:dyDescent="0.2">
      <c r="A20" s="100"/>
      <c r="B20" s="171"/>
      <c r="D20" s="102"/>
      <c r="E20" s="172"/>
      <c r="F20" s="102"/>
      <c r="G20" s="187"/>
      <c r="H20" s="102"/>
      <c r="I20" s="102"/>
      <c r="J20" s="102"/>
      <c r="K20" s="187"/>
      <c r="L20" s="187"/>
      <c r="M20" s="187"/>
      <c r="N20" s="102"/>
      <c r="O20" s="187"/>
      <c r="P20" s="103"/>
      <c r="Q20" s="187"/>
      <c r="R20" s="104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</row>
    <row r="21" spans="1:36" s="92" customFormat="1" ht="15" customHeight="1" x14ac:dyDescent="0.2">
      <c r="A21" s="35" t="s">
        <v>182</v>
      </c>
      <c r="B21" s="171"/>
      <c r="D21" s="187"/>
      <c r="E21" s="182"/>
      <c r="F21" s="187"/>
      <c r="G21" s="182"/>
      <c r="H21" s="187"/>
      <c r="I21" s="182"/>
      <c r="J21" s="127"/>
      <c r="K21" s="182"/>
      <c r="L21" s="187"/>
      <c r="M21" s="182"/>
      <c r="N21" s="127"/>
      <c r="O21" s="182"/>
      <c r="P21" s="127"/>
      <c r="Q21" s="192"/>
      <c r="R21" s="127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</row>
    <row r="22" spans="1:36" s="92" customFormat="1" ht="15" customHeight="1" x14ac:dyDescent="0.2">
      <c r="A22" s="38" t="s">
        <v>139</v>
      </c>
      <c r="B22" s="171">
        <v>21</v>
      </c>
      <c r="D22" s="212" t="s">
        <v>160</v>
      </c>
      <c r="E22" s="212"/>
      <c r="F22" s="212" t="s">
        <v>160</v>
      </c>
      <c r="G22" s="212"/>
      <c r="H22" s="154">
        <v>275808</v>
      </c>
      <c r="I22" s="212"/>
      <c r="J22" s="154">
        <v>-275808</v>
      </c>
      <c r="K22" s="221"/>
      <c r="L22" s="154" t="s">
        <v>160</v>
      </c>
      <c r="M22" s="221"/>
      <c r="N22" s="34">
        <f>SUM(D22:J22)</f>
        <v>0</v>
      </c>
      <c r="O22" s="221"/>
      <c r="P22" s="221" t="s">
        <v>160</v>
      </c>
      <c r="Q22" s="221"/>
      <c r="R22" s="90">
        <f>SUM(N22:P22)</f>
        <v>0</v>
      </c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</row>
    <row r="23" spans="1:36" s="92" customFormat="1" ht="15" customHeight="1" x14ac:dyDescent="0.2">
      <c r="A23" s="38" t="s">
        <v>162</v>
      </c>
      <c r="B23" s="171">
        <v>27</v>
      </c>
      <c r="D23" s="212" t="s">
        <v>160</v>
      </c>
      <c r="E23" s="212"/>
      <c r="F23" s="212" t="s">
        <v>160</v>
      </c>
      <c r="G23" s="212"/>
      <c r="H23" s="154" t="s">
        <v>160</v>
      </c>
      <c r="I23" s="212"/>
      <c r="J23" s="154">
        <v>-18140066</v>
      </c>
      <c r="K23" s="221"/>
      <c r="L23" s="154" t="s">
        <v>160</v>
      </c>
      <c r="M23" s="221"/>
      <c r="N23" s="34">
        <f>SUM(D23:J23)</f>
        <v>-18140066</v>
      </c>
      <c r="O23" s="221"/>
      <c r="P23" s="221">
        <v>-803615</v>
      </c>
      <c r="Q23" s="221"/>
      <c r="R23" s="90">
        <f>SUM(N23:P23)</f>
        <v>-18943681</v>
      </c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</row>
    <row r="24" spans="1:36" s="246" customFormat="1" ht="15" customHeight="1" x14ac:dyDescent="0.2">
      <c r="A24" s="97" t="s">
        <v>183</v>
      </c>
      <c r="B24" s="245"/>
      <c r="D24" s="65" t="s">
        <v>160</v>
      </c>
      <c r="E24" s="212"/>
      <c r="F24" s="65" t="s">
        <v>160</v>
      </c>
      <c r="G24" s="212"/>
      <c r="H24" s="65" t="s">
        <v>160</v>
      </c>
      <c r="I24" s="212"/>
      <c r="J24" s="65">
        <v>13827821</v>
      </c>
      <c r="K24" s="212"/>
      <c r="L24" s="65" t="s">
        <v>160</v>
      </c>
      <c r="M24" s="212"/>
      <c r="N24" s="256">
        <f>SUM(D24:J24)</f>
        <v>13827821</v>
      </c>
      <c r="O24" s="212"/>
      <c r="P24" s="65">
        <v>-797618</v>
      </c>
      <c r="Q24" s="63"/>
      <c r="R24" s="84">
        <f>SUM(N24:P24)</f>
        <v>13030203</v>
      </c>
    </row>
    <row r="25" spans="1:36" s="246" customFormat="1" ht="8.1" customHeight="1" x14ac:dyDescent="0.2">
      <c r="A25" s="97"/>
      <c r="B25" s="245"/>
      <c r="D25" s="257"/>
      <c r="E25" s="1"/>
      <c r="F25" s="257"/>
      <c r="G25" s="117"/>
      <c r="H25" s="119"/>
      <c r="I25" s="117"/>
      <c r="J25" s="119"/>
      <c r="K25" s="117"/>
      <c r="L25" s="119"/>
      <c r="M25" s="117"/>
      <c r="N25" s="119"/>
      <c r="O25" s="117"/>
      <c r="P25" s="119"/>
      <c r="Q25" s="117"/>
      <c r="R25" s="119"/>
    </row>
    <row r="26" spans="1:36" s="248" customFormat="1" ht="15" customHeight="1" x14ac:dyDescent="0.2">
      <c r="A26" s="105" t="s">
        <v>168</v>
      </c>
      <c r="B26" s="247"/>
      <c r="D26" s="34">
        <f>SUM(D19:D24)</f>
        <v>259143807</v>
      </c>
      <c r="E26" s="34"/>
      <c r="F26" s="34">
        <f>SUM(F19:F24)</f>
        <v>141516103</v>
      </c>
      <c r="G26" s="34"/>
      <c r="H26" s="34">
        <f>SUM(H19:H24)</f>
        <v>2753084</v>
      </c>
      <c r="I26" s="34">
        <f t="shared" ref="I26" si="0">SUM(I14:I24)</f>
        <v>0</v>
      </c>
      <c r="J26" s="34">
        <f>SUM(J19:J24)</f>
        <v>27656649</v>
      </c>
      <c r="K26" s="34"/>
      <c r="L26" s="34">
        <f>SUM(L19:L24)</f>
        <v>0</v>
      </c>
      <c r="M26" s="34"/>
      <c r="N26" s="34">
        <f>SUM(N19:N24)</f>
        <v>431069643</v>
      </c>
      <c r="O26" s="34">
        <f t="shared" ref="O26:Q26" si="1">SUM(O14:O24)</f>
        <v>0</v>
      </c>
      <c r="P26" s="34">
        <f>SUM(P19:P24)</f>
        <v>107259</v>
      </c>
      <c r="Q26" s="34">
        <f t="shared" si="1"/>
        <v>0</v>
      </c>
      <c r="R26" s="34">
        <f>SUM(R19:R24)</f>
        <v>431176902</v>
      </c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</row>
    <row r="27" spans="1:36" s="248" customFormat="1" ht="15" customHeight="1" x14ac:dyDescent="0.2">
      <c r="A27" s="107"/>
      <c r="B27" s="24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27"/>
      <c r="O27" s="187"/>
      <c r="P27" s="187"/>
      <c r="Q27" s="187"/>
      <c r="R27" s="187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6"/>
      <c r="AJ27" s="246"/>
    </row>
    <row r="28" spans="1:36" s="92" customFormat="1" ht="15" customHeight="1" x14ac:dyDescent="0.2">
      <c r="A28" s="35" t="s">
        <v>184</v>
      </c>
      <c r="B28" s="171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</row>
    <row r="29" spans="1:36" s="92" customFormat="1" ht="15" customHeight="1" x14ac:dyDescent="0.2">
      <c r="A29" s="38" t="s">
        <v>139</v>
      </c>
      <c r="B29" s="171">
        <v>21</v>
      </c>
      <c r="D29" s="212" t="s">
        <v>160</v>
      </c>
      <c r="E29" s="212"/>
      <c r="F29" s="212" t="s">
        <v>160</v>
      </c>
      <c r="G29" s="212"/>
      <c r="H29" s="212">
        <v>1586240</v>
      </c>
      <c r="I29" s="212"/>
      <c r="J29" s="212">
        <v>-1586240</v>
      </c>
      <c r="K29" s="212"/>
      <c r="L29" s="212" t="s">
        <v>160</v>
      </c>
      <c r="M29" s="212"/>
      <c r="N29" s="36">
        <f>SUM(D29:L29)</f>
        <v>0</v>
      </c>
      <c r="O29" s="212"/>
      <c r="P29" s="36" t="s">
        <v>160</v>
      </c>
      <c r="Q29" s="154"/>
      <c r="R29" s="90">
        <v>0</v>
      </c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</row>
    <row r="30" spans="1:36" s="92" customFormat="1" ht="15" customHeight="1" x14ac:dyDescent="0.2">
      <c r="A30" s="38" t="s">
        <v>162</v>
      </c>
      <c r="B30" s="171">
        <v>27</v>
      </c>
      <c r="D30" s="212" t="s">
        <v>160</v>
      </c>
      <c r="E30" s="212"/>
      <c r="F30" s="212" t="s">
        <v>160</v>
      </c>
      <c r="G30" s="212"/>
      <c r="H30" s="212" t="s">
        <v>160</v>
      </c>
      <c r="I30" s="212"/>
      <c r="J30" s="212">
        <v>-10365752</v>
      </c>
      <c r="K30" s="212"/>
      <c r="L30" s="212" t="s">
        <v>160</v>
      </c>
      <c r="M30" s="212"/>
      <c r="N30" s="36">
        <f>SUM(D30:L30)</f>
        <v>-10365752</v>
      </c>
      <c r="O30" s="212"/>
      <c r="P30" s="36" t="s">
        <v>160</v>
      </c>
      <c r="Q30" s="154"/>
      <c r="R30" s="90">
        <f>SUM(N30:P30)</f>
        <v>-10365752</v>
      </c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</row>
    <row r="31" spans="1:36" s="246" customFormat="1" ht="15" customHeight="1" x14ac:dyDescent="0.2">
      <c r="A31" s="97" t="s">
        <v>183</v>
      </c>
      <c r="B31" s="245"/>
      <c r="D31" s="65" t="s">
        <v>160</v>
      </c>
      <c r="E31" s="212"/>
      <c r="F31" s="65" t="s">
        <v>160</v>
      </c>
      <c r="G31" s="212"/>
      <c r="H31" s="65" t="s">
        <v>160</v>
      </c>
      <c r="I31" s="212"/>
      <c r="J31" s="258">
        <v>61452576</v>
      </c>
      <c r="K31" s="212"/>
      <c r="L31" s="215" t="s">
        <v>160</v>
      </c>
      <c r="M31" s="212"/>
      <c r="N31" s="258">
        <f>SUM(D31:L31)</f>
        <v>61452576</v>
      </c>
      <c r="O31" s="212"/>
      <c r="P31" s="258">
        <v>-34185</v>
      </c>
      <c r="Q31" s="63"/>
      <c r="R31" s="84">
        <f>SUM(N31:P31)</f>
        <v>61418391</v>
      </c>
    </row>
    <row r="32" spans="1:36" s="246" customFormat="1" ht="8.1" customHeight="1" x14ac:dyDescent="0.2">
      <c r="A32" s="97"/>
      <c r="B32" s="245"/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</row>
    <row r="33" spans="1:36" s="248" customFormat="1" ht="15" customHeight="1" thickBot="1" x14ac:dyDescent="0.25">
      <c r="A33" s="105" t="s">
        <v>185</v>
      </c>
      <c r="B33" s="247"/>
      <c r="D33" s="250">
        <f>SUM(D26)</f>
        <v>259143807</v>
      </c>
      <c r="E33" s="34">
        <f t="shared" ref="E33:Q33" si="2">SUM(E26)</f>
        <v>0</v>
      </c>
      <c r="F33" s="250">
        <f t="shared" si="2"/>
        <v>141516103</v>
      </c>
      <c r="G33" s="34">
        <f t="shared" si="2"/>
        <v>0</v>
      </c>
      <c r="H33" s="250">
        <f>SUM(H26:H31)</f>
        <v>4339324</v>
      </c>
      <c r="I33" s="34">
        <f t="shared" si="2"/>
        <v>0</v>
      </c>
      <c r="J33" s="250">
        <f>SUM(J26:J31)</f>
        <v>77157233</v>
      </c>
      <c r="K33" s="34">
        <f t="shared" si="2"/>
        <v>0</v>
      </c>
      <c r="L33" s="250">
        <v>0</v>
      </c>
      <c r="M33" s="34">
        <f t="shared" si="2"/>
        <v>0</v>
      </c>
      <c r="N33" s="250">
        <f>SUM(N26:N31)</f>
        <v>482156467</v>
      </c>
      <c r="O33" s="34">
        <f t="shared" si="2"/>
        <v>0</v>
      </c>
      <c r="P33" s="250">
        <f>SUM(P26:P31)</f>
        <v>73074</v>
      </c>
      <c r="Q33" s="34">
        <f t="shared" si="2"/>
        <v>0</v>
      </c>
      <c r="R33" s="250">
        <f>SUM(R26:R31)</f>
        <v>482229541</v>
      </c>
      <c r="S33" s="246"/>
      <c r="T33" s="246"/>
      <c r="U33" s="246"/>
      <c r="V33" s="246"/>
      <c r="W33" s="246"/>
      <c r="X33" s="246"/>
      <c r="Y33" s="246"/>
      <c r="Z33" s="246"/>
      <c r="AA33" s="246"/>
      <c r="AB33" s="246"/>
      <c r="AC33" s="246"/>
      <c r="AD33" s="246"/>
      <c r="AE33" s="246"/>
      <c r="AF33" s="246"/>
      <c r="AG33" s="246"/>
      <c r="AH33" s="246"/>
      <c r="AI33" s="246"/>
      <c r="AJ33" s="246"/>
    </row>
    <row r="34" spans="1:36" s="248" customFormat="1" ht="15" customHeight="1" thickTop="1" x14ac:dyDescent="0.2">
      <c r="A34" s="105"/>
      <c r="B34" s="247"/>
      <c r="D34" s="106"/>
      <c r="E34" s="106"/>
      <c r="F34" s="106"/>
      <c r="G34" s="172"/>
      <c r="H34" s="106"/>
      <c r="I34" s="172"/>
      <c r="J34" s="106"/>
      <c r="K34" s="172"/>
      <c r="L34" s="106"/>
      <c r="M34" s="172"/>
      <c r="N34" s="106"/>
      <c r="O34" s="172"/>
      <c r="P34" s="106"/>
      <c r="Q34" s="106"/>
      <c r="R34" s="106"/>
      <c r="S34" s="246"/>
      <c r="T34" s="246"/>
      <c r="U34" s="246"/>
      <c r="V34" s="246"/>
      <c r="W34" s="246"/>
      <c r="X34" s="246"/>
      <c r="Y34" s="246"/>
      <c r="Z34" s="246"/>
      <c r="AA34" s="246"/>
      <c r="AB34" s="246"/>
      <c r="AC34" s="246"/>
      <c r="AD34" s="246"/>
      <c r="AE34" s="246"/>
      <c r="AF34" s="246"/>
      <c r="AG34" s="246"/>
      <c r="AH34" s="246"/>
      <c r="AI34" s="246"/>
      <c r="AJ34" s="246"/>
    </row>
    <row r="35" spans="1:36" s="248" customFormat="1" ht="15" customHeight="1" x14ac:dyDescent="0.2">
      <c r="A35" s="105"/>
      <c r="B35" s="247"/>
      <c r="D35" s="106"/>
      <c r="E35" s="106"/>
      <c r="F35" s="106"/>
      <c r="G35" s="172"/>
      <c r="H35" s="106"/>
      <c r="I35" s="172"/>
      <c r="J35" s="106"/>
      <c r="K35" s="172"/>
      <c r="L35" s="212"/>
      <c r="M35" s="172"/>
      <c r="N35" s="106"/>
      <c r="O35" s="172"/>
      <c r="P35" s="106"/>
      <c r="Q35" s="106"/>
      <c r="R35" s="106"/>
      <c r="S35" s="246"/>
      <c r="T35" s="246"/>
      <c r="U35" s="246"/>
      <c r="V35" s="246"/>
      <c r="W35" s="246"/>
      <c r="X35" s="246"/>
      <c r="Y35" s="246"/>
      <c r="Z35" s="246"/>
      <c r="AA35" s="246"/>
      <c r="AB35" s="246"/>
      <c r="AC35" s="246"/>
      <c r="AD35" s="246"/>
      <c r="AE35" s="246"/>
      <c r="AF35" s="246"/>
      <c r="AG35" s="246"/>
      <c r="AH35" s="246"/>
      <c r="AI35" s="246"/>
      <c r="AJ35" s="246"/>
    </row>
    <row r="36" spans="1:36" s="248" customFormat="1" ht="15" customHeight="1" x14ac:dyDescent="0.2">
      <c r="A36" s="105"/>
      <c r="B36" s="247"/>
      <c r="D36" s="106"/>
      <c r="E36" s="106"/>
      <c r="F36" s="106"/>
      <c r="G36" s="172"/>
      <c r="H36" s="106"/>
      <c r="I36" s="172"/>
      <c r="J36" s="106"/>
      <c r="K36" s="172"/>
      <c r="L36" s="106"/>
      <c r="M36" s="172"/>
      <c r="N36" s="106"/>
      <c r="O36" s="172"/>
      <c r="P36" s="106"/>
      <c r="Q36" s="106"/>
      <c r="R36" s="106"/>
      <c r="S36" s="246"/>
      <c r="T36" s="246"/>
      <c r="U36" s="246"/>
      <c r="V36" s="246"/>
      <c r="W36" s="246"/>
      <c r="X36" s="246"/>
      <c r="Y36" s="246"/>
      <c r="Z36" s="246"/>
      <c r="AA36" s="246"/>
      <c r="AB36" s="246"/>
      <c r="AC36" s="246"/>
      <c r="AD36" s="246"/>
      <c r="AE36" s="246"/>
      <c r="AF36" s="246"/>
      <c r="AG36" s="246"/>
      <c r="AH36" s="246"/>
      <c r="AI36" s="246"/>
      <c r="AJ36" s="246"/>
    </row>
    <row r="37" spans="1:36" s="248" customFormat="1" ht="18" customHeight="1" x14ac:dyDescent="0.2">
      <c r="A37" s="105"/>
      <c r="B37" s="172"/>
      <c r="C37" s="106"/>
      <c r="D37" s="106"/>
      <c r="E37" s="172"/>
      <c r="F37" s="106"/>
      <c r="G37" s="172"/>
      <c r="H37" s="106"/>
      <c r="I37" s="172"/>
      <c r="J37" s="106"/>
      <c r="K37" s="172"/>
      <c r="L37" s="106"/>
      <c r="M37" s="172"/>
      <c r="N37" s="106"/>
      <c r="O37" s="172"/>
      <c r="P37" s="106"/>
      <c r="Q37" s="106"/>
      <c r="R37" s="106"/>
      <c r="S37" s="246"/>
      <c r="T37" s="246"/>
      <c r="U37" s="246"/>
      <c r="V37" s="246"/>
      <c r="W37" s="246"/>
      <c r="X37" s="246"/>
      <c r="Y37" s="246"/>
      <c r="Z37" s="246"/>
      <c r="AA37" s="246"/>
      <c r="AB37" s="246"/>
      <c r="AC37" s="246"/>
      <c r="AD37" s="246"/>
      <c r="AE37" s="246"/>
      <c r="AF37" s="246"/>
      <c r="AG37" s="246"/>
      <c r="AH37" s="246"/>
      <c r="AI37" s="246"/>
      <c r="AJ37" s="246"/>
    </row>
    <row r="38" spans="1:36" ht="21.95" customHeight="1" x14ac:dyDescent="0.5">
      <c r="A38" s="113" t="str">
        <f>+'6'!A59:K59</f>
        <v>The accompanying notes on pages 11 to 47 are an integral part of these consolidated and company financial statements.</v>
      </c>
      <c r="B38" s="173"/>
      <c r="C38" s="114"/>
      <c r="D38" s="115"/>
      <c r="E38" s="114"/>
      <c r="F38" s="115"/>
      <c r="G38" s="114"/>
      <c r="H38" s="115"/>
      <c r="I38" s="114"/>
      <c r="J38" s="115"/>
      <c r="K38" s="114"/>
      <c r="L38" s="114"/>
      <c r="M38" s="114"/>
      <c r="N38" s="114"/>
      <c r="O38" s="114"/>
      <c r="P38" s="115"/>
      <c r="Q38" s="114"/>
      <c r="R38" s="115"/>
    </row>
    <row r="39" spans="1:36" ht="15.95" customHeight="1" x14ac:dyDescent="0.5">
      <c r="A39" s="76"/>
      <c r="B39" s="174"/>
      <c r="C39" s="111"/>
      <c r="D39" s="112"/>
      <c r="E39" s="34"/>
      <c r="F39" s="112"/>
      <c r="G39" s="34"/>
      <c r="H39" s="112"/>
      <c r="I39" s="111"/>
      <c r="J39" s="112"/>
      <c r="K39" s="34"/>
      <c r="L39" s="34"/>
      <c r="M39" s="34"/>
      <c r="N39" s="111"/>
      <c r="O39" s="34"/>
      <c r="P39" s="112"/>
      <c r="Q39" s="34"/>
      <c r="R39" s="112">
        <v>7</v>
      </c>
    </row>
    <row r="40" spans="1:36" ht="15.95" customHeight="1" x14ac:dyDescent="0.5">
      <c r="B40" s="251"/>
      <c r="C40" s="116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</row>
    <row r="41" spans="1:36" s="137" customFormat="1" ht="15.95" customHeight="1" x14ac:dyDescent="0.5">
      <c r="A41" s="89"/>
      <c r="B41" s="174"/>
      <c r="C41" s="111"/>
      <c r="D41" s="112"/>
      <c r="E41" s="111"/>
      <c r="F41" s="112"/>
      <c r="G41" s="111"/>
      <c r="H41" s="112"/>
      <c r="I41" s="111"/>
      <c r="J41" s="112"/>
      <c r="K41" s="111"/>
      <c r="L41" s="111"/>
      <c r="M41" s="111"/>
      <c r="N41" s="111"/>
      <c r="O41" s="111"/>
      <c r="P41" s="112"/>
      <c r="Q41" s="111"/>
      <c r="R41" s="112"/>
    </row>
    <row r="159" spans="1:1" ht="15.95" customHeight="1" x14ac:dyDescent="0.5">
      <c r="A159" s="116" t="s">
        <v>27</v>
      </c>
    </row>
    <row r="164" spans="1:1" ht="15.95" customHeight="1" x14ac:dyDescent="0.5">
      <c r="A164" s="116" t="s">
        <v>28</v>
      </c>
    </row>
  </sheetData>
  <mergeCells count="4">
    <mergeCell ref="D6:R6"/>
    <mergeCell ref="D7:N7"/>
    <mergeCell ref="D8:F8"/>
    <mergeCell ref="H8:J8"/>
  </mergeCells>
  <phoneticPr fontId="0" type="noConversion"/>
  <pageMargins left="0.59055118110236227" right="0.59055118110236227" top="0.51181102362204722" bottom="0.39370078740157483" header="0.47244094488188981" footer="0.39370078740157483"/>
  <pageSetup paperSize="9" scale="97" firstPageNumber="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zoomScaleNormal="100" zoomScaleSheetLayoutView="100" workbookViewId="0">
      <selection activeCell="A11" sqref="A11"/>
    </sheetView>
  </sheetViews>
  <sheetFormatPr defaultColWidth="18.5703125" defaultRowHeight="15" customHeight="1" x14ac:dyDescent="0.5"/>
  <cols>
    <col min="1" max="1" width="52" style="116" customWidth="1"/>
    <col min="2" max="2" width="5.140625" style="116" customWidth="1"/>
    <col min="3" max="3" width="0.7109375" style="116" customWidth="1"/>
    <col min="4" max="4" width="6" style="75" customWidth="1"/>
    <col min="5" max="5" width="0.85546875" style="73" customWidth="1"/>
    <col min="6" max="6" width="12.5703125" style="73" customWidth="1"/>
    <col min="7" max="7" width="0.85546875" style="73" customWidth="1"/>
    <col min="8" max="8" width="12.7109375" style="73" customWidth="1"/>
    <col min="9" max="9" width="0.85546875" style="73" customWidth="1"/>
    <col min="10" max="10" width="13.28515625" style="73" customWidth="1"/>
    <col min="11" max="11" width="0.85546875" style="73" customWidth="1"/>
    <col min="12" max="12" width="14.28515625" style="73" customWidth="1"/>
    <col min="13" max="13" width="0.85546875" style="75" customWidth="1"/>
    <col min="14" max="14" width="13.28515625" style="75" customWidth="1"/>
    <col min="15" max="15" width="0.85546875" style="75" customWidth="1"/>
    <col min="16" max="16" width="12.7109375" style="73" customWidth="1"/>
    <col min="17" max="25" width="12.140625" style="75" customWidth="1"/>
    <col min="26" max="16384" width="18.5703125" style="116"/>
  </cols>
  <sheetData>
    <row r="1" spans="1:25" ht="15" customHeight="1" x14ac:dyDescent="0.5">
      <c r="A1" s="2" t="str">
        <f>+'7'!A1</f>
        <v>Matching Maximize Solution Public Company Limited</v>
      </c>
    </row>
    <row r="2" spans="1:25" ht="15" customHeight="1" x14ac:dyDescent="0.5">
      <c r="A2" s="76" t="str">
        <f>+'7'!A2</f>
        <v xml:space="preserve">Statements of Changes in Shareholders’ Equity </v>
      </c>
      <c r="B2" s="76"/>
      <c r="C2" s="76"/>
      <c r="D2" s="117"/>
      <c r="E2" s="77"/>
      <c r="F2" s="77"/>
      <c r="G2" s="77"/>
      <c r="H2" s="80"/>
      <c r="I2" s="80"/>
      <c r="J2" s="80"/>
      <c r="K2" s="80"/>
      <c r="L2" s="80"/>
      <c r="P2" s="80"/>
    </row>
    <row r="3" spans="1:25" ht="15" customHeight="1" x14ac:dyDescent="0.5">
      <c r="A3" s="81" t="str">
        <f>+'7'!A3</f>
        <v>For the years ended 31 December 2012 and 2011</v>
      </c>
      <c r="B3" s="81"/>
      <c r="C3" s="81"/>
      <c r="D3" s="118"/>
      <c r="E3" s="82"/>
      <c r="F3" s="82"/>
      <c r="G3" s="82"/>
      <c r="H3" s="82"/>
      <c r="I3" s="82"/>
      <c r="J3" s="82"/>
      <c r="K3" s="82"/>
      <c r="L3" s="82"/>
      <c r="M3" s="84"/>
      <c r="N3" s="84"/>
      <c r="O3" s="84"/>
      <c r="P3" s="82"/>
      <c r="Q3" s="90"/>
      <c r="R3" s="90"/>
      <c r="S3" s="90"/>
      <c r="T3" s="90"/>
      <c r="U3" s="90"/>
      <c r="V3" s="90"/>
      <c r="W3" s="90"/>
      <c r="X3" s="90"/>
      <c r="Y3" s="90"/>
    </row>
    <row r="4" spans="1:25" ht="15" customHeight="1" x14ac:dyDescent="0.5">
      <c r="A4" s="89"/>
      <c r="B4" s="89"/>
      <c r="C4" s="89"/>
      <c r="D4" s="119"/>
      <c r="E4" s="77"/>
      <c r="F4" s="77"/>
      <c r="G4" s="77"/>
      <c r="H4" s="77"/>
      <c r="I4" s="77"/>
      <c r="J4" s="77"/>
      <c r="K4" s="77"/>
      <c r="L4" s="77"/>
      <c r="M4" s="90"/>
      <c r="N4" s="90"/>
      <c r="O4" s="90"/>
      <c r="P4" s="77"/>
      <c r="Q4" s="90"/>
      <c r="R4" s="90"/>
      <c r="S4" s="90"/>
      <c r="T4" s="90"/>
      <c r="U4" s="90"/>
      <c r="V4" s="90"/>
      <c r="W4" s="90"/>
      <c r="X4" s="90"/>
      <c r="Y4" s="90"/>
    </row>
    <row r="5" spans="1:25" ht="15.95" customHeight="1" x14ac:dyDescent="0.5">
      <c r="A5" s="89"/>
      <c r="B5" s="89"/>
      <c r="C5" s="89"/>
      <c r="D5" s="119"/>
      <c r="E5" s="77"/>
      <c r="F5" s="77"/>
      <c r="G5" s="77"/>
      <c r="H5" s="77"/>
      <c r="I5" s="77"/>
      <c r="J5" s="77"/>
      <c r="K5" s="77"/>
      <c r="L5" s="77"/>
      <c r="M5" s="90"/>
      <c r="N5" s="90"/>
      <c r="O5" s="90"/>
      <c r="P5" s="77"/>
      <c r="Q5" s="90"/>
      <c r="R5" s="90"/>
      <c r="S5" s="90"/>
      <c r="T5" s="90"/>
      <c r="U5" s="90"/>
      <c r="V5" s="90"/>
      <c r="W5" s="90"/>
      <c r="X5" s="90"/>
      <c r="Y5" s="90"/>
    </row>
    <row r="6" spans="1:25" s="108" customFormat="1" ht="15.95" customHeight="1" x14ac:dyDescent="0.2">
      <c r="A6" s="120"/>
      <c r="B6" s="120"/>
      <c r="C6" s="120"/>
      <c r="E6" s="166"/>
      <c r="F6" s="382" t="s">
        <v>6</v>
      </c>
      <c r="G6" s="382"/>
      <c r="H6" s="382"/>
      <c r="I6" s="382"/>
      <c r="J6" s="382"/>
      <c r="K6" s="382"/>
      <c r="L6" s="382"/>
      <c r="M6" s="382"/>
      <c r="N6" s="382"/>
      <c r="O6" s="382"/>
      <c r="P6" s="382"/>
    </row>
    <row r="7" spans="1:25" s="108" customFormat="1" ht="15.95" customHeight="1" x14ac:dyDescent="0.2">
      <c r="A7" s="120"/>
      <c r="B7" s="120"/>
      <c r="C7" s="120"/>
      <c r="E7" s="95"/>
      <c r="F7" s="381"/>
      <c r="G7" s="381"/>
      <c r="H7" s="381"/>
      <c r="I7" s="95"/>
      <c r="J7" s="382" t="s">
        <v>124</v>
      </c>
      <c r="K7" s="382"/>
      <c r="L7" s="382"/>
      <c r="M7" s="184"/>
      <c r="N7" s="184"/>
      <c r="O7" s="95"/>
      <c r="P7" s="95"/>
    </row>
    <row r="8" spans="1:25" s="108" customFormat="1" ht="15.95" customHeight="1" x14ac:dyDescent="0.2">
      <c r="F8" s="96" t="s">
        <v>66</v>
      </c>
      <c r="G8" s="121"/>
      <c r="H8" s="139"/>
      <c r="I8" s="121"/>
      <c r="K8" s="95"/>
      <c r="L8" s="95"/>
      <c r="M8" s="95"/>
      <c r="N8" s="95" t="s">
        <v>41</v>
      </c>
      <c r="O8" s="94"/>
      <c r="P8" s="95"/>
    </row>
    <row r="9" spans="1:25" s="108" customFormat="1" ht="15.95" customHeight="1" x14ac:dyDescent="0.2">
      <c r="F9" s="96" t="s">
        <v>67</v>
      </c>
      <c r="G9" s="121"/>
      <c r="H9" s="95" t="s">
        <v>131</v>
      </c>
      <c r="I9" s="121"/>
      <c r="J9" s="96" t="s">
        <v>145</v>
      </c>
      <c r="K9" s="122"/>
      <c r="L9" s="122"/>
      <c r="M9" s="95"/>
      <c r="N9" s="96" t="s">
        <v>61</v>
      </c>
      <c r="O9" s="96"/>
      <c r="P9" s="95"/>
    </row>
    <row r="10" spans="1:25" s="108" customFormat="1" ht="15.95" customHeight="1" x14ac:dyDescent="0.2">
      <c r="F10" s="95" t="s">
        <v>7</v>
      </c>
      <c r="G10" s="121"/>
      <c r="H10" s="95" t="s">
        <v>132</v>
      </c>
      <c r="I10" s="121"/>
      <c r="J10" s="211" t="s">
        <v>146</v>
      </c>
      <c r="K10" s="121"/>
      <c r="L10" s="95" t="s">
        <v>14</v>
      </c>
      <c r="M10" s="121"/>
      <c r="N10" s="95" t="s">
        <v>42</v>
      </c>
      <c r="O10" s="95"/>
      <c r="P10" s="95" t="s">
        <v>8</v>
      </c>
    </row>
    <row r="11" spans="1:25" s="130" customFormat="1" ht="15.95" customHeight="1" x14ac:dyDescent="0.2">
      <c r="A11" s="123"/>
      <c r="B11" s="124"/>
      <c r="C11" s="124"/>
      <c r="D11" s="236" t="s">
        <v>0</v>
      </c>
      <c r="F11" s="210" t="s">
        <v>55</v>
      </c>
      <c r="G11" s="121"/>
      <c r="H11" s="210" t="s">
        <v>55</v>
      </c>
      <c r="I11" s="121"/>
      <c r="J11" s="210" t="s">
        <v>55</v>
      </c>
      <c r="K11" s="121"/>
      <c r="L11" s="210" t="s">
        <v>55</v>
      </c>
      <c r="M11" s="121"/>
      <c r="N11" s="210" t="s">
        <v>55</v>
      </c>
      <c r="O11" s="95"/>
      <c r="P11" s="210" t="s">
        <v>55</v>
      </c>
    </row>
    <row r="12" spans="1:25" s="130" customFormat="1" ht="15.95" customHeight="1" x14ac:dyDescent="0.2">
      <c r="A12" s="123"/>
      <c r="B12" s="124"/>
      <c r="C12" s="124"/>
      <c r="F12" s="95"/>
      <c r="G12" s="121"/>
      <c r="H12" s="95"/>
      <c r="I12" s="121"/>
      <c r="J12" s="95"/>
      <c r="K12" s="121"/>
      <c r="L12" s="95"/>
      <c r="M12" s="121"/>
      <c r="N12" s="95"/>
      <c r="O12" s="95"/>
      <c r="P12" s="95"/>
    </row>
    <row r="13" spans="1:25" s="237" customFormat="1" ht="15.95" customHeight="1" x14ac:dyDescent="0.2">
      <c r="A13" s="105" t="s">
        <v>179</v>
      </c>
      <c r="B13" s="159"/>
      <c r="C13" s="125"/>
      <c r="F13" s="212">
        <v>259143807</v>
      </c>
      <c r="G13" s="212"/>
      <c r="H13" s="212">
        <v>141516103</v>
      </c>
      <c r="I13" s="212"/>
      <c r="J13" s="212">
        <v>2477276</v>
      </c>
      <c r="K13" s="212"/>
      <c r="L13" s="212">
        <v>7021846</v>
      </c>
      <c r="M13" s="212"/>
      <c r="N13" s="212" t="s">
        <v>160</v>
      </c>
      <c r="O13" s="212"/>
      <c r="P13" s="212">
        <f>SUM(F13:N13)</f>
        <v>410159032</v>
      </c>
    </row>
    <row r="14" spans="1:25" s="237" customFormat="1" ht="15.95" customHeight="1" x14ac:dyDescent="0.2">
      <c r="A14" s="107" t="s">
        <v>186</v>
      </c>
      <c r="B14" s="159"/>
      <c r="C14" s="125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</row>
    <row r="15" spans="1:25" s="237" customFormat="1" ht="15.95" customHeight="1" x14ac:dyDescent="0.2">
      <c r="A15" s="107" t="s">
        <v>209</v>
      </c>
      <c r="B15" s="159"/>
      <c r="C15" s="125"/>
      <c r="D15" s="238">
        <v>2.1</v>
      </c>
      <c r="F15" s="215">
        <v>0</v>
      </c>
      <c r="G15" s="253"/>
      <c r="H15" s="215">
        <v>0</v>
      </c>
      <c r="I15" s="253"/>
      <c r="J15" s="215">
        <v>0</v>
      </c>
      <c r="K15" s="253"/>
      <c r="L15" s="215">
        <v>-3273625</v>
      </c>
      <c r="M15" s="260"/>
      <c r="N15" s="215">
        <v>0</v>
      </c>
      <c r="O15" s="260"/>
      <c r="P15" s="215">
        <f>SUM(F15:N15)</f>
        <v>-3273625</v>
      </c>
    </row>
    <row r="16" spans="1:25" s="237" customFormat="1" ht="5.0999999999999996" customHeight="1" x14ac:dyDescent="0.2">
      <c r="A16" s="107"/>
      <c r="B16" s="159"/>
      <c r="C16" s="125"/>
      <c r="F16" s="212"/>
      <c r="G16" s="212"/>
      <c r="H16" s="212"/>
      <c r="I16" s="212"/>
      <c r="J16" s="212"/>
      <c r="K16" s="212"/>
      <c r="L16" s="212"/>
      <c r="M16" s="213"/>
      <c r="N16" s="212"/>
      <c r="O16" s="213"/>
      <c r="P16" s="214"/>
    </row>
    <row r="17" spans="1:25" s="237" customFormat="1" ht="15.95" customHeight="1" x14ac:dyDescent="0.2">
      <c r="A17" s="105" t="s">
        <v>181</v>
      </c>
      <c r="B17" s="159"/>
      <c r="C17" s="125"/>
      <c r="F17" s="212">
        <f>SUM(F13:F15)</f>
        <v>259143807</v>
      </c>
      <c r="G17" s="212"/>
      <c r="H17" s="212">
        <f>SUM(H13:H15)</f>
        <v>141516103</v>
      </c>
      <c r="I17" s="212"/>
      <c r="J17" s="212">
        <f>SUM(J13:J15)</f>
        <v>2477276</v>
      </c>
      <c r="K17" s="212"/>
      <c r="L17" s="212">
        <f>SUM(L13:L15)</f>
        <v>3748221</v>
      </c>
      <c r="M17" s="213"/>
      <c r="N17" s="212">
        <f>SUM(N13:N15)</f>
        <v>0</v>
      </c>
      <c r="O17" s="213"/>
      <c r="P17" s="212">
        <f>SUM(P13:P15)</f>
        <v>406885407</v>
      </c>
    </row>
    <row r="18" spans="1:25" s="237" customFormat="1" ht="15.95" customHeight="1" x14ac:dyDescent="0.2">
      <c r="A18" s="105"/>
      <c r="B18" s="159"/>
      <c r="C18" s="125"/>
      <c r="F18" s="212"/>
      <c r="G18" s="212"/>
      <c r="H18" s="212"/>
      <c r="I18" s="212"/>
      <c r="J18" s="212"/>
      <c r="K18" s="212"/>
      <c r="L18" s="212"/>
      <c r="M18" s="213"/>
      <c r="N18" s="212"/>
      <c r="O18" s="213"/>
      <c r="P18" s="214"/>
    </row>
    <row r="19" spans="1:25" s="237" customFormat="1" ht="15.95" customHeight="1" x14ac:dyDescent="0.2">
      <c r="A19" s="35" t="s">
        <v>182</v>
      </c>
      <c r="B19" s="125"/>
      <c r="C19" s="125"/>
      <c r="D19" s="238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25" s="237" customFormat="1" ht="15.95" customHeight="1" x14ac:dyDescent="0.2">
      <c r="A20" s="38" t="s">
        <v>139</v>
      </c>
      <c r="B20" s="125"/>
      <c r="C20" s="125"/>
      <c r="D20" s="238">
        <v>21</v>
      </c>
      <c r="F20" s="212" t="s">
        <v>160</v>
      </c>
      <c r="G20" s="212"/>
      <c r="H20" s="212" t="s">
        <v>160</v>
      </c>
      <c r="I20" s="212"/>
      <c r="J20" s="212">
        <v>275808</v>
      </c>
      <c r="K20" s="212"/>
      <c r="L20" s="212">
        <v>-275808</v>
      </c>
      <c r="M20" s="212"/>
      <c r="N20" s="212" t="s">
        <v>160</v>
      </c>
      <c r="O20" s="212"/>
      <c r="P20" s="212" t="s">
        <v>160</v>
      </c>
    </row>
    <row r="21" spans="1:25" s="237" customFormat="1" ht="15.95" customHeight="1" x14ac:dyDescent="0.2">
      <c r="A21" s="38" t="s">
        <v>162</v>
      </c>
      <c r="B21" s="125"/>
      <c r="C21" s="125"/>
      <c r="D21" s="238">
        <v>27</v>
      </c>
      <c r="F21" s="212" t="s">
        <v>160</v>
      </c>
      <c r="G21" s="212"/>
      <c r="H21" s="212" t="s">
        <v>160</v>
      </c>
      <c r="I21" s="212"/>
      <c r="J21" s="212" t="s">
        <v>160</v>
      </c>
      <c r="K21" s="212"/>
      <c r="L21" s="212">
        <v>-18140066</v>
      </c>
      <c r="M21" s="212"/>
      <c r="N21" s="212" t="s">
        <v>160</v>
      </c>
      <c r="O21" s="212"/>
      <c r="P21" s="212">
        <f>SUM(L21:N21)</f>
        <v>-18140066</v>
      </c>
    </row>
    <row r="22" spans="1:25" s="240" customFormat="1" ht="15.95" customHeight="1" x14ac:dyDescent="0.2">
      <c r="A22" s="97" t="s">
        <v>187</v>
      </c>
      <c r="B22" s="125"/>
      <c r="C22" s="125"/>
      <c r="D22" s="239"/>
      <c r="F22" s="215" t="s">
        <v>160</v>
      </c>
      <c r="G22" s="212"/>
      <c r="H22" s="215" t="s">
        <v>160</v>
      </c>
      <c r="I22" s="212"/>
      <c r="J22" s="215" t="s">
        <v>160</v>
      </c>
      <c r="K22" s="212"/>
      <c r="L22" s="215">
        <v>31724797</v>
      </c>
      <c r="M22" s="212"/>
      <c r="N22" s="215" t="s">
        <v>160</v>
      </c>
      <c r="O22" s="212"/>
      <c r="P22" s="215">
        <f>SUM(F22:O22)</f>
        <v>31724797</v>
      </c>
    </row>
    <row r="23" spans="1:25" s="240" customFormat="1" ht="8.1" customHeight="1" x14ac:dyDescent="0.2">
      <c r="A23" s="107"/>
      <c r="B23" s="125"/>
      <c r="C23" s="125"/>
      <c r="D23" s="239"/>
      <c r="F23" s="109"/>
      <c r="G23" s="109"/>
      <c r="H23" s="109"/>
      <c r="I23" s="109"/>
      <c r="J23" s="109"/>
      <c r="K23" s="109"/>
      <c r="L23" s="127"/>
      <c r="M23" s="109"/>
      <c r="N23" s="109"/>
      <c r="O23" s="109"/>
      <c r="P23" s="109"/>
    </row>
    <row r="24" spans="1:25" s="242" customFormat="1" ht="15.95" customHeight="1" x14ac:dyDescent="0.2">
      <c r="A24" s="105" t="s">
        <v>168</v>
      </c>
      <c r="B24" s="129"/>
      <c r="C24" s="129"/>
      <c r="D24" s="241"/>
      <c r="F24" s="109">
        <f>SUM(F17:F22)</f>
        <v>259143807</v>
      </c>
      <c r="G24" s="109">
        <f>SUM(G19:G22)</f>
        <v>0</v>
      </c>
      <c r="H24" s="109">
        <f>SUM(H17:H22)</f>
        <v>141516103</v>
      </c>
      <c r="I24" s="109">
        <f>SUM(I19:I22)</f>
        <v>0</v>
      </c>
      <c r="J24" s="109">
        <f>SUM(J17:J22)</f>
        <v>2753084</v>
      </c>
      <c r="K24" s="127"/>
      <c r="L24" s="109">
        <f>SUM(L17:L22)</f>
        <v>17057144</v>
      </c>
      <c r="M24" s="109"/>
      <c r="N24" s="109">
        <f>SUM(N17:N22)</f>
        <v>0</v>
      </c>
      <c r="O24" s="109"/>
      <c r="P24" s="109">
        <f>SUM(P17:P22)</f>
        <v>420470138</v>
      </c>
    </row>
    <row r="25" spans="1:25" s="240" customFormat="1" ht="15.95" customHeight="1" x14ac:dyDescent="0.2">
      <c r="A25" s="130"/>
      <c r="B25" s="131"/>
      <c r="C25" s="131"/>
      <c r="D25" s="23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</row>
    <row r="26" spans="1:25" s="240" customFormat="1" ht="15.95" customHeight="1" x14ac:dyDescent="0.2">
      <c r="A26" s="128" t="s">
        <v>188</v>
      </c>
      <c r="B26" s="125"/>
      <c r="C26" s="125"/>
      <c r="D26" s="239"/>
    </row>
    <row r="27" spans="1:25" s="240" customFormat="1" ht="15.95" customHeight="1" x14ac:dyDescent="0.2">
      <c r="A27" s="38" t="s">
        <v>139</v>
      </c>
      <c r="B27" s="125"/>
      <c r="C27" s="125"/>
      <c r="D27" s="239">
        <v>21</v>
      </c>
      <c r="F27" s="212" t="s">
        <v>160</v>
      </c>
      <c r="G27" s="212"/>
      <c r="H27" s="212" t="s">
        <v>160</v>
      </c>
      <c r="I27" s="212"/>
      <c r="J27" s="212">
        <v>1586240</v>
      </c>
      <c r="K27" s="212"/>
      <c r="L27" s="212">
        <v>-1586240</v>
      </c>
      <c r="M27" s="212"/>
      <c r="N27" s="212" t="s">
        <v>160</v>
      </c>
      <c r="O27" s="212"/>
      <c r="P27" s="212">
        <f>SUM(F27:N27)</f>
        <v>0</v>
      </c>
    </row>
    <row r="28" spans="1:25" s="240" customFormat="1" ht="15.95" customHeight="1" x14ac:dyDescent="0.2">
      <c r="A28" s="38" t="s">
        <v>162</v>
      </c>
      <c r="B28" s="125"/>
      <c r="C28" s="125"/>
      <c r="D28" s="239">
        <v>27</v>
      </c>
      <c r="F28" s="212" t="s">
        <v>160</v>
      </c>
      <c r="G28" s="212"/>
      <c r="H28" s="212" t="s">
        <v>160</v>
      </c>
      <c r="I28" s="212"/>
      <c r="J28" s="212" t="s">
        <v>160</v>
      </c>
      <c r="K28" s="212"/>
      <c r="L28" s="212">
        <v>-10365752</v>
      </c>
      <c r="M28" s="212"/>
      <c r="N28" s="212" t="s">
        <v>160</v>
      </c>
      <c r="O28" s="212"/>
      <c r="P28" s="212">
        <f>SUM(L28:N28)</f>
        <v>-10365752</v>
      </c>
    </row>
    <row r="29" spans="1:25" s="137" customFormat="1" ht="15.95" customHeight="1" x14ac:dyDescent="0.2">
      <c r="A29" s="107" t="s">
        <v>187</v>
      </c>
      <c r="B29" s="132"/>
      <c r="C29" s="132"/>
      <c r="F29" s="215" t="s">
        <v>160</v>
      </c>
      <c r="G29" s="212"/>
      <c r="H29" s="215" t="s">
        <v>160</v>
      </c>
      <c r="I29" s="212"/>
      <c r="J29" s="215" t="s">
        <v>160</v>
      </c>
      <c r="K29" s="212"/>
      <c r="L29" s="215">
        <v>13467608</v>
      </c>
      <c r="M29" s="212"/>
      <c r="N29" s="215" t="s">
        <v>160</v>
      </c>
      <c r="O29" s="212"/>
      <c r="P29" s="215">
        <f>SUM(F29:N29)</f>
        <v>13467608</v>
      </c>
      <c r="Q29" s="77"/>
      <c r="R29" s="77"/>
      <c r="S29" s="77"/>
      <c r="T29" s="77"/>
      <c r="U29" s="77"/>
      <c r="V29" s="77"/>
      <c r="W29" s="77"/>
      <c r="X29" s="77"/>
      <c r="Y29" s="77"/>
    </row>
    <row r="30" spans="1:25" s="137" customFormat="1" ht="8.1" customHeight="1" x14ac:dyDescent="0.2">
      <c r="A30" s="107"/>
      <c r="B30" s="132"/>
      <c r="C30" s="132"/>
      <c r="F30" s="133"/>
      <c r="G30" s="134"/>
      <c r="H30" s="134"/>
      <c r="I30" s="134"/>
      <c r="J30" s="134"/>
      <c r="K30" s="134"/>
      <c r="L30" s="135"/>
      <c r="M30" s="134"/>
      <c r="N30" s="134"/>
      <c r="O30" s="134"/>
      <c r="P30" s="135"/>
      <c r="Q30" s="77"/>
      <c r="R30" s="77"/>
      <c r="S30" s="77"/>
      <c r="T30" s="77"/>
      <c r="U30" s="77"/>
      <c r="V30" s="77"/>
      <c r="W30" s="77"/>
      <c r="X30" s="77"/>
      <c r="Y30" s="77"/>
    </row>
    <row r="31" spans="1:25" s="137" customFormat="1" ht="15.95" customHeight="1" thickBot="1" x14ac:dyDescent="0.25">
      <c r="A31" s="105" t="s">
        <v>185</v>
      </c>
      <c r="B31" s="132"/>
      <c r="C31" s="132"/>
      <c r="F31" s="164">
        <f>SUM(F24:F29)</f>
        <v>259143807</v>
      </c>
      <c r="G31" s="136"/>
      <c r="H31" s="164">
        <f>SUM(H24:H29)</f>
        <v>141516103</v>
      </c>
      <c r="I31" s="136"/>
      <c r="J31" s="164">
        <f>SUM(J24:J29)</f>
        <v>4339324</v>
      </c>
      <c r="K31" s="136"/>
      <c r="L31" s="164">
        <f>SUM(L24:L29)</f>
        <v>18572760</v>
      </c>
      <c r="M31" s="136"/>
      <c r="N31" s="164">
        <f>SUM(N24:N29)</f>
        <v>0</v>
      </c>
      <c r="O31" s="136"/>
      <c r="P31" s="164">
        <f>SUM(P24:P29)</f>
        <v>423571994</v>
      </c>
      <c r="Q31" s="77"/>
      <c r="R31" s="77"/>
      <c r="S31" s="77"/>
      <c r="T31" s="77"/>
      <c r="U31" s="77"/>
      <c r="V31" s="77"/>
      <c r="W31" s="77"/>
      <c r="X31" s="77"/>
      <c r="Y31" s="77"/>
    </row>
    <row r="32" spans="1:25" s="137" customFormat="1" ht="15.95" customHeight="1" thickTop="1" x14ac:dyDescent="0.2">
      <c r="A32" s="105"/>
      <c r="B32" s="132"/>
      <c r="C32" s="132"/>
      <c r="F32" s="188"/>
      <c r="G32" s="136"/>
      <c r="H32" s="188"/>
      <c r="I32" s="136"/>
      <c r="J32" s="188"/>
      <c r="K32" s="136"/>
      <c r="L32" s="188"/>
      <c r="M32" s="136"/>
      <c r="N32" s="188"/>
      <c r="O32" s="136"/>
      <c r="P32" s="188"/>
      <c r="Q32" s="77"/>
      <c r="R32" s="77"/>
      <c r="S32" s="77"/>
      <c r="T32" s="77"/>
      <c r="U32" s="77"/>
      <c r="V32" s="77"/>
      <c r="W32" s="77"/>
      <c r="X32" s="77"/>
      <c r="Y32" s="77"/>
    </row>
    <row r="33" spans="1:25" s="137" customFormat="1" ht="15.95" customHeight="1" x14ac:dyDescent="0.2">
      <c r="A33" s="105"/>
      <c r="B33" s="132"/>
      <c r="C33" s="132"/>
      <c r="F33" s="188"/>
      <c r="G33" s="136"/>
      <c r="H33" s="188"/>
      <c r="I33" s="136"/>
      <c r="J33" s="188"/>
      <c r="K33" s="136"/>
      <c r="L33" s="188"/>
      <c r="M33" s="136"/>
      <c r="N33" s="188"/>
      <c r="O33" s="136"/>
      <c r="P33" s="188"/>
      <c r="Q33" s="77"/>
      <c r="R33" s="77"/>
      <c r="S33" s="77"/>
      <c r="T33" s="77"/>
      <c r="U33" s="77"/>
      <c r="V33" s="77"/>
      <c r="W33" s="77"/>
      <c r="X33" s="77"/>
      <c r="Y33" s="77"/>
    </row>
    <row r="34" spans="1:25" s="137" customFormat="1" ht="15.95" customHeight="1" x14ac:dyDescent="0.2">
      <c r="A34" s="105"/>
      <c r="B34" s="132"/>
      <c r="C34" s="132"/>
      <c r="F34" s="188"/>
      <c r="G34" s="136"/>
      <c r="H34" s="188"/>
      <c r="I34" s="136"/>
      <c r="J34" s="188"/>
      <c r="K34" s="136"/>
      <c r="L34" s="188"/>
      <c r="M34" s="136"/>
      <c r="N34" s="188"/>
      <c r="O34" s="136"/>
      <c r="P34" s="188"/>
      <c r="Q34" s="77"/>
      <c r="R34" s="77"/>
      <c r="S34" s="77"/>
      <c r="T34" s="77"/>
      <c r="U34" s="77"/>
      <c r="V34" s="77"/>
      <c r="W34" s="77"/>
      <c r="X34" s="77"/>
      <c r="Y34" s="77"/>
    </row>
    <row r="35" spans="1:25" s="137" customFormat="1" ht="15.95" customHeight="1" x14ac:dyDescent="0.2">
      <c r="A35" s="105"/>
      <c r="B35" s="132"/>
      <c r="C35" s="132"/>
      <c r="F35" s="188"/>
      <c r="G35" s="136"/>
      <c r="H35" s="188"/>
      <c r="I35" s="136"/>
      <c r="J35" s="188"/>
      <c r="K35" s="136"/>
      <c r="L35" s="188"/>
      <c r="M35" s="136"/>
      <c r="N35" s="188"/>
      <c r="O35" s="136"/>
      <c r="P35" s="188"/>
      <c r="Q35" s="77"/>
      <c r="R35" s="77"/>
      <c r="S35" s="77"/>
      <c r="T35" s="77"/>
      <c r="U35" s="77"/>
      <c r="V35" s="77"/>
      <c r="W35" s="77"/>
      <c r="X35" s="77"/>
      <c r="Y35" s="77"/>
    </row>
    <row r="36" spans="1:25" s="137" customFormat="1" ht="21.75" customHeight="1" x14ac:dyDescent="0.5">
      <c r="A36" s="113" t="str">
        <f>+'7'!A38</f>
        <v>The accompanying notes on pages 11 to 47 are an integral part of these consolidated and company financial statements.</v>
      </c>
      <c r="B36" s="81"/>
      <c r="C36" s="81"/>
      <c r="D36" s="8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1"/>
      <c r="R36" s="111"/>
      <c r="S36" s="111"/>
      <c r="T36" s="111"/>
      <c r="U36" s="111"/>
      <c r="V36" s="111"/>
      <c r="W36" s="111"/>
      <c r="X36" s="111"/>
      <c r="Y36" s="111"/>
    </row>
    <row r="37" spans="1:25" s="137" customFormat="1" ht="15.95" customHeight="1" x14ac:dyDescent="0.5">
      <c r="B37" s="89"/>
      <c r="C37" s="89"/>
      <c r="D37" s="90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>
        <v>8</v>
      </c>
      <c r="Q37" s="90"/>
      <c r="R37" s="90"/>
      <c r="S37" s="90"/>
      <c r="T37" s="90"/>
      <c r="U37" s="90"/>
      <c r="V37" s="90"/>
      <c r="W37" s="90"/>
      <c r="X37" s="90"/>
      <c r="Y37" s="90"/>
    </row>
    <row r="38" spans="1:25" s="137" customFormat="1" ht="15" customHeight="1" x14ac:dyDescent="0.5">
      <c r="I38" s="111"/>
      <c r="J38" s="111"/>
      <c r="K38" s="111"/>
      <c r="L38" s="111"/>
      <c r="M38" s="111"/>
      <c r="N38" s="111"/>
      <c r="O38" s="111"/>
      <c r="P38" s="111"/>
      <c r="Q38" s="243"/>
      <c r="R38" s="243"/>
      <c r="S38" s="243"/>
      <c r="T38" s="243"/>
      <c r="U38" s="243"/>
      <c r="V38" s="243"/>
      <c r="W38" s="243"/>
      <c r="X38" s="243"/>
      <c r="Y38" s="243"/>
    </row>
    <row r="39" spans="1:25" ht="15" customHeight="1" x14ac:dyDescent="0.5">
      <c r="A39" s="138"/>
    </row>
    <row r="40" spans="1:25" ht="15" customHeight="1" x14ac:dyDescent="0.5">
      <c r="A40" s="89"/>
    </row>
    <row r="158" spans="1:1" ht="15" customHeight="1" x14ac:dyDescent="0.5">
      <c r="A158" s="116" t="s">
        <v>27</v>
      </c>
    </row>
    <row r="163" spans="1:1" ht="15" customHeight="1" x14ac:dyDescent="0.5">
      <c r="A163" s="116" t="s">
        <v>28</v>
      </c>
    </row>
  </sheetData>
  <mergeCells count="3">
    <mergeCell ref="F7:H7"/>
    <mergeCell ref="F6:P6"/>
    <mergeCell ref="J7:L7"/>
  </mergeCells>
  <pageMargins left="0.59055118110236227" right="0.59055118110236227" top="0.51181102362204722" bottom="0.39370078740157483" header="0.47244094488188981" footer="0.39370078740157483"/>
  <pageSetup paperSize="9" firstPageNumber="7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4"/>
  <sheetViews>
    <sheetView tabSelected="1" zoomScale="130" zoomScaleNormal="130" zoomScaleSheetLayoutView="100" workbookViewId="0">
      <selection activeCell="A91" sqref="A91:XFD91"/>
    </sheetView>
  </sheetViews>
  <sheetFormatPr defaultRowHeight="15" customHeight="1" x14ac:dyDescent="0.5"/>
  <cols>
    <col min="1" max="3" width="2.140625" style="47" customWidth="1"/>
    <col min="4" max="4" width="36.85546875" style="47" customWidth="1"/>
    <col min="5" max="5" width="5.42578125" style="140" bestFit="1" customWidth="1"/>
    <col min="6" max="6" width="0.5703125" style="47" customWidth="1"/>
    <col min="7" max="7" width="11.42578125" style="31" customWidth="1"/>
    <col min="8" max="8" width="0.5703125" style="31" customWidth="1"/>
    <col min="9" max="9" width="11.42578125" style="31" customWidth="1"/>
    <col min="10" max="10" width="0.5703125" style="31" customWidth="1"/>
    <col min="11" max="11" width="11.42578125" style="31" customWidth="1"/>
    <col min="12" max="12" width="0.5703125" style="31" customWidth="1"/>
    <col min="13" max="13" width="11.42578125" style="31" customWidth="1"/>
    <col min="14" max="16384" width="9.140625" style="47"/>
  </cols>
  <sheetData>
    <row r="1" spans="1:13" ht="15" customHeight="1" x14ac:dyDescent="0.5">
      <c r="A1" s="49" t="str">
        <f>+'8'!A1</f>
        <v>Matching Maximize Solution Public Company Limited</v>
      </c>
    </row>
    <row r="2" spans="1:13" s="48" customFormat="1" ht="15" customHeight="1" x14ac:dyDescent="0.5">
      <c r="A2" s="49" t="s">
        <v>190</v>
      </c>
      <c r="B2" s="49"/>
      <c r="C2" s="49"/>
      <c r="D2" s="49"/>
      <c r="E2" s="50"/>
      <c r="F2" s="141"/>
      <c r="G2" s="19"/>
      <c r="H2" s="19"/>
      <c r="I2" s="19"/>
      <c r="J2" s="19"/>
      <c r="K2" s="21"/>
      <c r="L2" s="21"/>
      <c r="M2" s="21"/>
    </row>
    <row r="3" spans="1:13" s="48" customFormat="1" ht="15" customHeight="1" x14ac:dyDescent="0.5">
      <c r="A3" s="142" t="str">
        <f>'8'!A3</f>
        <v>For the years ended 31 December 2012 and 2011</v>
      </c>
      <c r="B3" s="142"/>
      <c r="C3" s="142"/>
      <c r="D3" s="142"/>
      <c r="E3" s="52"/>
      <c r="F3" s="143"/>
      <c r="G3" s="27"/>
      <c r="H3" s="27"/>
      <c r="I3" s="27"/>
      <c r="J3" s="27"/>
      <c r="K3" s="27"/>
      <c r="L3" s="27"/>
      <c r="M3" s="27"/>
    </row>
    <row r="4" spans="1:13" s="48" customFormat="1" ht="15" customHeight="1" x14ac:dyDescent="0.5">
      <c r="A4" s="44"/>
      <c r="B4" s="44"/>
      <c r="C4" s="44"/>
      <c r="D4" s="44"/>
      <c r="E4" s="45"/>
      <c r="F4" s="46"/>
      <c r="G4" s="43"/>
      <c r="H4" s="43"/>
      <c r="I4" s="43"/>
      <c r="J4" s="43"/>
      <c r="K4" s="43"/>
      <c r="L4" s="43"/>
      <c r="M4" s="43"/>
    </row>
    <row r="5" spans="1:13" s="48" customFormat="1" ht="15" customHeight="1" x14ac:dyDescent="0.5">
      <c r="A5" s="44"/>
      <c r="B5" s="44"/>
      <c r="C5" s="44"/>
      <c r="D5" s="44"/>
      <c r="E5" s="45"/>
      <c r="F5" s="46"/>
      <c r="G5" s="19"/>
      <c r="H5" s="19"/>
      <c r="I5" s="19"/>
      <c r="J5" s="19"/>
      <c r="K5" s="19"/>
      <c r="L5" s="19"/>
      <c r="M5" s="19"/>
    </row>
    <row r="6" spans="1:13" s="48" customFormat="1" ht="15" customHeight="1" x14ac:dyDescent="0.5">
      <c r="A6" s="71"/>
      <c r="B6" s="71"/>
      <c r="C6" s="71"/>
      <c r="D6" s="71"/>
      <c r="E6" s="144"/>
      <c r="F6" s="144"/>
      <c r="G6" s="374" t="s">
        <v>5</v>
      </c>
      <c r="H6" s="374"/>
      <c r="I6" s="374"/>
      <c r="J6" s="145"/>
      <c r="K6" s="374" t="s">
        <v>6</v>
      </c>
      <c r="L6" s="374"/>
      <c r="M6" s="374"/>
    </row>
    <row r="7" spans="1:13" s="48" customFormat="1" ht="15" customHeight="1" x14ac:dyDescent="0.5">
      <c r="A7" s="71"/>
      <c r="B7" s="71"/>
      <c r="C7" s="71"/>
      <c r="D7" s="71"/>
      <c r="E7" s="144"/>
      <c r="F7" s="144"/>
      <c r="G7" s="225" t="s">
        <v>36</v>
      </c>
      <c r="H7" s="226"/>
      <c r="I7" s="225" t="s">
        <v>30</v>
      </c>
      <c r="J7" s="227"/>
      <c r="K7" s="225" t="s">
        <v>36</v>
      </c>
      <c r="L7" s="226"/>
      <c r="M7" s="225" t="s">
        <v>30</v>
      </c>
    </row>
    <row r="8" spans="1:13" s="48" customFormat="1" ht="15" customHeight="1" x14ac:dyDescent="0.5">
      <c r="E8" s="52" t="s">
        <v>0</v>
      </c>
      <c r="F8" s="53"/>
      <c r="G8" s="228" t="s">
        <v>55</v>
      </c>
      <c r="H8" s="229"/>
      <c r="I8" s="228" t="s">
        <v>55</v>
      </c>
      <c r="J8" s="229"/>
      <c r="K8" s="228" t="s">
        <v>55</v>
      </c>
      <c r="L8" s="229"/>
      <c r="M8" s="228" t="s">
        <v>55</v>
      </c>
    </row>
    <row r="9" spans="1:13" s="48" customFormat="1" ht="15" customHeight="1" x14ac:dyDescent="0.5">
      <c r="E9" s="45"/>
      <c r="F9" s="53"/>
      <c r="G9" s="230"/>
      <c r="H9" s="229"/>
      <c r="I9" s="230"/>
      <c r="J9" s="229"/>
      <c r="K9" s="230"/>
      <c r="L9" s="229"/>
      <c r="M9" s="230"/>
    </row>
    <row r="10" spans="1:13" s="48" customFormat="1" ht="15" customHeight="1" x14ac:dyDescent="0.5">
      <c r="A10" s="48" t="s">
        <v>29</v>
      </c>
      <c r="C10" s="56"/>
      <c r="E10" s="140"/>
      <c r="F10" s="140"/>
      <c r="G10" s="36"/>
      <c r="H10" s="37"/>
      <c r="I10" s="36"/>
      <c r="J10" s="37"/>
      <c r="K10" s="36"/>
      <c r="L10" s="37"/>
      <c r="M10" s="36"/>
    </row>
    <row r="11" spans="1:13" s="48" customFormat="1" ht="15" customHeight="1" x14ac:dyDescent="0.5">
      <c r="A11" s="64" t="s">
        <v>144</v>
      </c>
      <c r="B11" s="56"/>
      <c r="E11" s="140"/>
      <c r="F11" s="140"/>
      <c r="G11" s="232">
        <v>79174198</v>
      </c>
      <c r="H11" s="232"/>
      <c r="I11" s="232">
        <v>23119952</v>
      </c>
      <c r="J11" s="232"/>
      <c r="K11" s="232">
        <v>16857482</v>
      </c>
      <c r="L11" s="232"/>
      <c r="M11" s="232">
        <v>33621344</v>
      </c>
    </row>
    <row r="12" spans="1:13" s="48" customFormat="1" ht="15" customHeight="1" x14ac:dyDescent="0.5">
      <c r="A12" s="64" t="s">
        <v>76</v>
      </c>
      <c r="B12" s="56"/>
      <c r="E12" s="140"/>
      <c r="F12" s="140"/>
      <c r="G12" s="232"/>
      <c r="H12" s="232"/>
      <c r="I12" s="232"/>
      <c r="J12" s="232"/>
      <c r="K12" s="232"/>
      <c r="L12" s="232"/>
      <c r="M12" s="232"/>
    </row>
    <row r="13" spans="1:13" s="48" customFormat="1" ht="15" customHeight="1" x14ac:dyDescent="0.5">
      <c r="A13" s="64"/>
      <c r="B13" s="56" t="s">
        <v>201</v>
      </c>
      <c r="E13" s="140">
        <v>10</v>
      </c>
      <c r="F13" s="140"/>
      <c r="G13" s="232">
        <v>130847</v>
      </c>
      <c r="H13" s="232"/>
      <c r="I13" s="232">
        <v>4473476</v>
      </c>
      <c r="J13" s="232"/>
      <c r="K13" s="370" t="s">
        <v>160</v>
      </c>
      <c r="L13" s="232"/>
      <c r="M13" s="232">
        <v>1906873</v>
      </c>
    </row>
    <row r="14" spans="1:13" s="48" customFormat="1" ht="15" customHeight="1" x14ac:dyDescent="0.5">
      <c r="A14" s="64"/>
      <c r="B14" s="56" t="s">
        <v>203</v>
      </c>
      <c r="E14" s="140"/>
      <c r="F14" s="140"/>
      <c r="G14" s="232">
        <v>-3724381</v>
      </c>
      <c r="H14" s="232"/>
      <c r="I14" s="232" t="s">
        <v>160</v>
      </c>
      <c r="J14" s="232"/>
      <c r="K14" s="232">
        <v>-2313000</v>
      </c>
      <c r="L14" s="232"/>
      <c r="M14" s="232" t="s">
        <v>160</v>
      </c>
    </row>
    <row r="15" spans="1:13" s="48" customFormat="1" ht="15" customHeight="1" x14ac:dyDescent="0.5">
      <c r="A15" s="64"/>
      <c r="B15" s="56" t="s">
        <v>77</v>
      </c>
      <c r="E15" s="140"/>
      <c r="F15" s="140"/>
      <c r="G15" s="370" t="s">
        <v>160</v>
      </c>
      <c r="H15" s="232"/>
      <c r="I15" s="232">
        <v>0</v>
      </c>
      <c r="J15" s="232"/>
      <c r="K15" s="232" t="s">
        <v>160</v>
      </c>
      <c r="L15" s="232"/>
      <c r="M15" s="232">
        <v>-34002453</v>
      </c>
    </row>
    <row r="16" spans="1:13" s="48" customFormat="1" ht="15" customHeight="1" x14ac:dyDescent="0.5">
      <c r="A16" s="64"/>
      <c r="B16" s="56" t="s">
        <v>78</v>
      </c>
      <c r="E16" s="140">
        <v>24</v>
      </c>
      <c r="F16" s="140"/>
      <c r="G16" s="232">
        <v>42139753</v>
      </c>
      <c r="H16" s="232"/>
      <c r="I16" s="232">
        <v>40774872</v>
      </c>
      <c r="J16" s="232"/>
      <c r="K16" s="232">
        <v>8881171</v>
      </c>
      <c r="L16" s="232"/>
      <c r="M16" s="232">
        <v>10159187</v>
      </c>
    </row>
    <row r="17" spans="1:15" s="48" customFormat="1" ht="15" customHeight="1" x14ac:dyDescent="0.5">
      <c r="A17" s="64"/>
      <c r="B17" s="56" t="s">
        <v>199</v>
      </c>
      <c r="E17" s="140">
        <v>5</v>
      </c>
      <c r="F17" s="140"/>
      <c r="G17" s="232">
        <v>810550</v>
      </c>
      <c r="H17" s="232"/>
      <c r="I17" s="232">
        <v>959375</v>
      </c>
      <c r="J17" s="232"/>
      <c r="K17" s="232" t="s">
        <v>160</v>
      </c>
      <c r="L17" s="232"/>
      <c r="M17" s="232" t="s">
        <v>160</v>
      </c>
    </row>
    <row r="18" spans="1:15" s="48" customFormat="1" ht="15" customHeight="1" x14ac:dyDescent="0.5">
      <c r="A18" s="64"/>
      <c r="B18" s="56" t="s">
        <v>191</v>
      </c>
      <c r="E18" s="140">
        <v>11</v>
      </c>
      <c r="F18" s="140"/>
      <c r="G18" s="232" t="s">
        <v>160</v>
      </c>
      <c r="H18" s="232"/>
      <c r="I18" s="232">
        <v>815870</v>
      </c>
      <c r="J18" s="232"/>
      <c r="K18" s="232" t="s">
        <v>160</v>
      </c>
      <c r="L18" s="232"/>
      <c r="M18" s="232" t="s">
        <v>160</v>
      </c>
    </row>
    <row r="19" spans="1:15" s="48" customFormat="1" ht="15" customHeight="1" x14ac:dyDescent="0.5">
      <c r="A19" s="64"/>
      <c r="B19" s="56" t="s">
        <v>140</v>
      </c>
      <c r="E19" s="140"/>
      <c r="F19" s="140"/>
      <c r="G19" s="232">
        <v>1546348</v>
      </c>
      <c r="H19" s="232"/>
      <c r="I19" s="232">
        <v>1077324</v>
      </c>
      <c r="J19" s="232"/>
      <c r="K19" s="232">
        <v>941200</v>
      </c>
      <c r="L19" s="232"/>
      <c r="M19" s="232">
        <v>883549</v>
      </c>
    </row>
    <row r="20" spans="1:15" s="48" customFormat="1" ht="15" customHeight="1" x14ac:dyDescent="0.5">
      <c r="A20" s="64"/>
      <c r="B20" s="56" t="s">
        <v>148</v>
      </c>
      <c r="E20" s="140"/>
      <c r="F20" s="140"/>
      <c r="G20" s="232"/>
      <c r="H20" s="232"/>
      <c r="I20" s="232"/>
      <c r="J20" s="232"/>
      <c r="K20" s="232"/>
      <c r="L20" s="232"/>
      <c r="M20" s="232"/>
    </row>
    <row r="21" spans="1:15" s="48" customFormat="1" ht="15" customHeight="1" x14ac:dyDescent="0.5">
      <c r="A21" s="64"/>
      <c r="B21" s="56"/>
      <c r="C21" s="47" t="s">
        <v>147</v>
      </c>
      <c r="E21" s="140"/>
      <c r="F21" s="140"/>
      <c r="G21" s="232">
        <v>-2393824</v>
      </c>
      <c r="H21" s="232"/>
      <c r="I21" s="232">
        <v>1082191</v>
      </c>
      <c r="J21" s="232"/>
      <c r="K21" s="232">
        <v>-942894</v>
      </c>
      <c r="L21" s="232"/>
      <c r="M21" s="232">
        <v>-1416264</v>
      </c>
    </row>
    <row r="22" spans="1:15" s="48" customFormat="1" ht="15" customHeight="1" x14ac:dyDescent="0.5">
      <c r="A22" s="64"/>
      <c r="B22" s="56" t="s">
        <v>79</v>
      </c>
      <c r="E22" s="140">
        <v>25</v>
      </c>
      <c r="F22" s="140"/>
      <c r="G22" s="232" t="s">
        <v>160</v>
      </c>
      <c r="H22" s="232"/>
      <c r="I22" s="232" t="s">
        <v>160</v>
      </c>
      <c r="J22" s="232"/>
      <c r="K22" s="232" t="s">
        <v>160</v>
      </c>
      <c r="L22" s="232"/>
      <c r="M22" s="232">
        <v>40014431</v>
      </c>
    </row>
    <row r="23" spans="1:15" s="48" customFormat="1" ht="15" customHeight="1" x14ac:dyDescent="0.5">
      <c r="A23" s="64"/>
      <c r="B23" s="56" t="s">
        <v>141</v>
      </c>
      <c r="E23" s="140">
        <v>23</v>
      </c>
      <c r="F23" s="140"/>
      <c r="G23" s="232" t="s">
        <v>160</v>
      </c>
      <c r="H23" s="232"/>
      <c r="I23" s="232" t="s">
        <v>160</v>
      </c>
      <c r="J23" s="232"/>
      <c r="K23" s="232">
        <v>-626975</v>
      </c>
      <c r="L23" s="232"/>
      <c r="M23" s="232">
        <v>-35696385</v>
      </c>
    </row>
    <row r="24" spans="1:15" s="48" customFormat="1" ht="15" customHeight="1" x14ac:dyDescent="0.5">
      <c r="A24" s="64"/>
      <c r="B24" s="56" t="s">
        <v>80</v>
      </c>
      <c r="E24" s="140"/>
      <c r="F24" s="140"/>
      <c r="G24" s="232">
        <v>-1716435</v>
      </c>
      <c r="H24" s="232"/>
      <c r="I24" s="232">
        <v>-415110</v>
      </c>
      <c r="J24" s="232"/>
      <c r="K24" s="232">
        <v>-214114</v>
      </c>
      <c r="L24" s="232"/>
      <c r="M24" s="232">
        <v>-848144</v>
      </c>
    </row>
    <row r="25" spans="1:15" s="48" customFormat="1" ht="15" customHeight="1" x14ac:dyDescent="0.5">
      <c r="A25" s="64"/>
      <c r="B25" s="56" t="s">
        <v>210</v>
      </c>
      <c r="E25" s="140"/>
      <c r="F25" s="140"/>
      <c r="G25" s="232">
        <v>-913445</v>
      </c>
      <c r="H25" s="232"/>
      <c r="I25" s="232">
        <v>-694073</v>
      </c>
      <c r="J25" s="232"/>
      <c r="K25" s="232" t="s">
        <v>160</v>
      </c>
      <c r="L25" s="232"/>
      <c r="M25" s="232">
        <v>0</v>
      </c>
    </row>
    <row r="26" spans="1:15" s="48" customFormat="1" ht="15" customHeight="1" x14ac:dyDescent="0.5">
      <c r="A26" s="64"/>
      <c r="B26" s="56" t="s">
        <v>81</v>
      </c>
      <c r="E26" s="140"/>
      <c r="F26" s="140"/>
      <c r="G26" s="232">
        <v>2183373</v>
      </c>
      <c r="H26" s="232"/>
      <c r="I26" s="232">
        <v>845</v>
      </c>
      <c r="J26" s="232"/>
      <c r="K26" s="232">
        <v>2168594</v>
      </c>
      <c r="L26" s="232"/>
      <c r="M26" s="232" t="s">
        <v>160</v>
      </c>
    </row>
    <row r="27" spans="1:15" s="48" customFormat="1" ht="15" customHeight="1" x14ac:dyDescent="0.5">
      <c r="A27" s="64"/>
      <c r="B27" s="56" t="s">
        <v>33</v>
      </c>
      <c r="E27" s="140">
        <v>19</v>
      </c>
      <c r="F27" s="140"/>
      <c r="G27" s="232">
        <v>1567984</v>
      </c>
      <c r="H27" s="232"/>
      <c r="I27" s="232">
        <v>1558597</v>
      </c>
      <c r="J27" s="232"/>
      <c r="K27" s="232">
        <v>476180</v>
      </c>
      <c r="L27" s="232"/>
      <c r="M27" s="232">
        <v>468296</v>
      </c>
    </row>
    <row r="28" spans="1:15" s="48" customFormat="1" ht="15" customHeight="1" x14ac:dyDescent="0.5">
      <c r="A28" s="64"/>
      <c r="B28" s="56" t="s">
        <v>205</v>
      </c>
      <c r="E28" s="140">
        <v>19</v>
      </c>
      <c r="F28" s="140"/>
      <c r="G28" s="232">
        <v>-1626037</v>
      </c>
      <c r="H28" s="232"/>
      <c r="I28" s="232" t="s">
        <v>160</v>
      </c>
      <c r="J28" s="232"/>
      <c r="K28" s="232">
        <v>-1450163</v>
      </c>
      <c r="L28" s="232"/>
      <c r="M28" s="232" t="s">
        <v>160</v>
      </c>
    </row>
    <row r="29" spans="1:15" s="48" customFormat="1" ht="15" customHeight="1" x14ac:dyDescent="0.5">
      <c r="A29" s="64"/>
      <c r="B29" s="56" t="s">
        <v>53</v>
      </c>
      <c r="E29" s="140">
        <v>23</v>
      </c>
      <c r="F29" s="140"/>
      <c r="G29" s="232">
        <v>-1925380</v>
      </c>
      <c r="H29" s="232"/>
      <c r="I29" s="232">
        <v>-1091970</v>
      </c>
      <c r="J29" s="232"/>
      <c r="K29" s="232">
        <v>-6336496</v>
      </c>
      <c r="L29" s="232"/>
      <c r="M29" s="232">
        <v>-6578248</v>
      </c>
    </row>
    <row r="30" spans="1:15" s="48" customFormat="1" ht="15" customHeight="1" x14ac:dyDescent="0.5">
      <c r="A30" s="64"/>
      <c r="B30" s="56" t="s">
        <v>82</v>
      </c>
      <c r="E30" s="140"/>
      <c r="F30" s="140"/>
      <c r="G30" s="234">
        <v>642055</v>
      </c>
      <c r="H30" s="232"/>
      <c r="I30" s="234">
        <v>2069163</v>
      </c>
      <c r="J30" s="232"/>
      <c r="K30" s="234">
        <v>107901</v>
      </c>
      <c r="L30" s="232"/>
      <c r="M30" s="234">
        <v>1531177</v>
      </c>
    </row>
    <row r="31" spans="1:15" s="48" customFormat="1" ht="8.1" customHeight="1" x14ac:dyDescent="0.5">
      <c r="A31" s="64"/>
      <c r="B31" s="56"/>
      <c r="E31" s="140"/>
      <c r="F31" s="140"/>
      <c r="G31" s="195"/>
      <c r="H31" s="195"/>
      <c r="I31" s="195"/>
      <c r="J31" s="195"/>
      <c r="L31" s="195"/>
      <c r="M31" s="195"/>
    </row>
    <row r="32" spans="1:15" ht="15" customHeight="1" x14ac:dyDescent="0.5">
      <c r="A32" s="64"/>
      <c r="B32" s="64"/>
      <c r="F32" s="140"/>
      <c r="G32" s="196">
        <f>SUM(G11:G30)</f>
        <v>115895606</v>
      </c>
      <c r="H32" s="197"/>
      <c r="I32" s="196">
        <f>SUM(I11:I30)</f>
        <v>73730512</v>
      </c>
      <c r="J32" s="197"/>
      <c r="K32" s="196">
        <f>SUM(K11:K30)</f>
        <v>17548886</v>
      </c>
      <c r="L32" s="197"/>
      <c r="M32" s="196">
        <f>SUM(M11:M30)</f>
        <v>10043363</v>
      </c>
      <c r="O32" s="189"/>
    </row>
    <row r="33" spans="1:13" ht="15" customHeight="1" x14ac:dyDescent="0.5">
      <c r="A33" s="47" t="s">
        <v>83</v>
      </c>
      <c r="B33" s="56"/>
      <c r="C33" s="51"/>
      <c r="D33" s="51"/>
      <c r="E33" s="147"/>
      <c r="F33" s="147"/>
      <c r="G33" s="195"/>
      <c r="H33" s="195"/>
      <c r="I33" s="195"/>
      <c r="J33" s="195"/>
      <c r="K33" s="198"/>
      <c r="L33" s="195"/>
      <c r="M33" s="198"/>
    </row>
    <row r="34" spans="1:13" ht="15" customHeight="1" x14ac:dyDescent="0.5">
      <c r="B34" s="161" t="s">
        <v>134</v>
      </c>
      <c r="C34" s="51"/>
      <c r="D34" s="51"/>
      <c r="E34" s="147">
        <v>10</v>
      </c>
      <c r="F34" s="147"/>
      <c r="G34" s="232">
        <v>36812942</v>
      </c>
      <c r="H34" s="232"/>
      <c r="I34" s="232">
        <v>18158004</v>
      </c>
      <c r="J34" s="232"/>
      <c r="K34" s="232">
        <v>27608053</v>
      </c>
      <c r="L34" s="232"/>
      <c r="M34" s="232">
        <v>-14243943</v>
      </c>
    </row>
    <row r="35" spans="1:13" ht="15" customHeight="1" x14ac:dyDescent="0.5">
      <c r="B35" s="161" t="s">
        <v>135</v>
      </c>
      <c r="C35" s="51"/>
      <c r="D35" s="51"/>
      <c r="E35" s="147">
        <v>11</v>
      </c>
      <c r="F35" s="147"/>
      <c r="G35" s="232">
        <v>-4665611</v>
      </c>
      <c r="H35" s="232"/>
      <c r="I35" s="232">
        <v>302181</v>
      </c>
      <c r="J35" s="232"/>
      <c r="K35" s="232">
        <v>-925804</v>
      </c>
      <c r="L35" s="232"/>
      <c r="M35" s="232">
        <v>-1921874</v>
      </c>
    </row>
    <row r="36" spans="1:13" ht="15" customHeight="1" x14ac:dyDescent="0.5">
      <c r="B36" s="161" t="s">
        <v>106</v>
      </c>
      <c r="C36" s="51"/>
      <c r="D36" s="51"/>
      <c r="E36" s="147"/>
      <c r="F36" s="147"/>
      <c r="G36" s="232">
        <v>277282</v>
      </c>
      <c r="H36" s="232"/>
      <c r="I36" s="232">
        <v>-522943</v>
      </c>
      <c r="J36" s="232"/>
      <c r="K36" s="232">
        <v>522511</v>
      </c>
      <c r="L36" s="232"/>
      <c r="M36" s="232">
        <v>-522511</v>
      </c>
    </row>
    <row r="37" spans="1:13" ht="15" customHeight="1" x14ac:dyDescent="0.5">
      <c r="B37" s="161" t="s">
        <v>84</v>
      </c>
      <c r="C37" s="51"/>
      <c r="D37" s="51"/>
      <c r="E37" s="147"/>
      <c r="F37" s="147"/>
      <c r="G37" s="232">
        <v>676653</v>
      </c>
      <c r="H37" s="232"/>
      <c r="I37" s="232">
        <v>4063771</v>
      </c>
      <c r="J37" s="232"/>
      <c r="K37" s="232">
        <v>349998</v>
      </c>
      <c r="L37" s="232"/>
      <c r="M37" s="232">
        <v>701690</v>
      </c>
    </row>
    <row r="38" spans="1:13" ht="15" customHeight="1" x14ac:dyDescent="0.5">
      <c r="B38" s="161" t="s">
        <v>133</v>
      </c>
      <c r="C38" s="51"/>
      <c r="D38" s="51"/>
      <c r="E38" s="147">
        <v>9</v>
      </c>
      <c r="F38" s="147"/>
      <c r="G38" s="232">
        <v>857582</v>
      </c>
      <c r="H38" s="232"/>
      <c r="I38" s="232">
        <v>538900</v>
      </c>
      <c r="J38" s="232"/>
      <c r="K38" s="232">
        <v>857582</v>
      </c>
      <c r="L38" s="232"/>
      <c r="M38" s="232">
        <v>163030</v>
      </c>
    </row>
    <row r="39" spans="1:13" ht="15" customHeight="1" x14ac:dyDescent="0.5">
      <c r="B39" s="161" t="s">
        <v>107</v>
      </c>
      <c r="C39" s="51"/>
      <c r="D39" s="51"/>
      <c r="E39" s="147"/>
      <c r="F39" s="147"/>
      <c r="G39" s="232">
        <v>356696</v>
      </c>
      <c r="H39" s="232"/>
      <c r="I39" s="232">
        <v>-60572</v>
      </c>
      <c r="J39" s="232"/>
      <c r="K39" s="232">
        <v>210380</v>
      </c>
      <c r="L39" s="232"/>
      <c r="M39" s="232">
        <v>-122927</v>
      </c>
    </row>
    <row r="40" spans="1:13" ht="15" customHeight="1" x14ac:dyDescent="0.5">
      <c r="B40" s="161" t="s">
        <v>108</v>
      </c>
      <c r="C40" s="51"/>
      <c r="D40" s="51"/>
      <c r="E40" s="147">
        <v>17</v>
      </c>
      <c r="F40" s="147"/>
      <c r="G40" s="232">
        <v>-41358360</v>
      </c>
      <c r="H40" s="232"/>
      <c r="I40" s="232">
        <v>-22076047</v>
      </c>
      <c r="J40" s="232"/>
      <c r="K40" s="232">
        <v>-29903713</v>
      </c>
      <c r="L40" s="232"/>
      <c r="M40" s="232">
        <v>-2506951</v>
      </c>
    </row>
    <row r="41" spans="1:13" ht="15" customHeight="1" x14ac:dyDescent="0.5">
      <c r="B41" s="161" t="s">
        <v>109</v>
      </c>
      <c r="C41" s="51"/>
      <c r="D41" s="51"/>
      <c r="E41" s="147"/>
      <c r="F41" s="147"/>
      <c r="G41" s="232">
        <v>-647093</v>
      </c>
      <c r="H41" s="232"/>
      <c r="I41" s="232">
        <v>-4441851</v>
      </c>
      <c r="J41" s="232"/>
      <c r="K41" s="232">
        <v>-109362</v>
      </c>
      <c r="L41" s="232"/>
      <c r="M41" s="232">
        <v>2232812</v>
      </c>
    </row>
    <row r="42" spans="1:13" ht="15" customHeight="1" x14ac:dyDescent="0.5">
      <c r="B42" s="161" t="s">
        <v>169</v>
      </c>
      <c r="C42" s="51"/>
      <c r="D42" s="51"/>
      <c r="E42" s="147">
        <v>19</v>
      </c>
      <c r="F42" s="147"/>
      <c r="G42" s="232" t="s">
        <v>160</v>
      </c>
      <c r="H42" s="232"/>
      <c r="I42" s="232">
        <v>-249888</v>
      </c>
      <c r="J42" s="232"/>
      <c r="K42" s="232" t="s">
        <v>160</v>
      </c>
      <c r="L42" s="232"/>
      <c r="M42" s="232" t="s">
        <v>160</v>
      </c>
    </row>
    <row r="43" spans="1:13" ht="15" customHeight="1" x14ac:dyDescent="0.5">
      <c r="B43" s="161" t="s">
        <v>198</v>
      </c>
      <c r="C43" s="51"/>
      <c r="D43" s="51"/>
      <c r="E43" s="147"/>
      <c r="F43" s="147"/>
      <c r="G43" s="234">
        <v>-226543</v>
      </c>
      <c r="H43" s="232"/>
      <c r="I43" s="234" t="s">
        <v>160</v>
      </c>
      <c r="J43" s="232"/>
      <c r="K43" s="234" t="s">
        <v>160</v>
      </c>
      <c r="L43" s="232"/>
      <c r="M43" s="234" t="s">
        <v>160</v>
      </c>
    </row>
    <row r="44" spans="1:13" ht="8.1" customHeight="1" x14ac:dyDescent="0.5">
      <c r="B44" s="161"/>
      <c r="C44" s="51"/>
      <c r="D44" s="51"/>
      <c r="E44" s="147"/>
      <c r="F44" s="147"/>
      <c r="G44" s="195"/>
      <c r="H44" s="195"/>
      <c r="I44" s="195"/>
      <c r="J44" s="195"/>
      <c r="K44" s="198"/>
      <c r="L44" s="195"/>
      <c r="M44" s="198"/>
    </row>
    <row r="45" spans="1:13" ht="15" customHeight="1" x14ac:dyDescent="0.5">
      <c r="A45" s="47" t="s">
        <v>29</v>
      </c>
      <c r="B45" s="56"/>
      <c r="C45" s="51"/>
      <c r="D45" s="51"/>
      <c r="E45" s="147"/>
      <c r="F45" s="147"/>
      <c r="G45" s="195">
        <f>SUM(G32:G43)</f>
        <v>107979154</v>
      </c>
      <c r="H45" s="195"/>
      <c r="I45" s="195">
        <f>SUM(I32:I43)</f>
        <v>69442067</v>
      </c>
      <c r="J45" s="195"/>
      <c r="K45" s="195">
        <f>SUM(K32:K43)</f>
        <v>16158531</v>
      </c>
      <c r="L45" s="195"/>
      <c r="M45" s="195">
        <f>SUM(M32:M43)</f>
        <v>-6177311</v>
      </c>
    </row>
    <row r="46" spans="1:13" ht="15" customHeight="1" x14ac:dyDescent="0.5">
      <c r="A46" s="56"/>
      <c r="B46" s="64" t="s">
        <v>87</v>
      </c>
      <c r="C46" s="64"/>
      <c r="E46" s="146"/>
      <c r="F46" s="146"/>
      <c r="G46" s="232">
        <v>1066113</v>
      </c>
      <c r="H46" s="232"/>
      <c r="I46" s="232">
        <v>809654</v>
      </c>
      <c r="J46" s="232"/>
      <c r="K46" s="232">
        <v>239146</v>
      </c>
      <c r="L46" s="232"/>
      <c r="M46" s="232">
        <v>441580</v>
      </c>
    </row>
    <row r="47" spans="1:13" ht="15" customHeight="1" x14ac:dyDescent="0.5">
      <c r="A47" s="56"/>
      <c r="B47" s="64" t="s">
        <v>88</v>
      </c>
      <c r="C47" s="64"/>
      <c r="E47" s="146"/>
      <c r="F47" s="146"/>
      <c r="G47" s="232">
        <v>-669890</v>
      </c>
      <c r="H47" s="232"/>
      <c r="I47" s="232">
        <v>-2175853</v>
      </c>
      <c r="J47" s="232"/>
      <c r="K47" s="232">
        <v>-107901</v>
      </c>
      <c r="L47" s="232"/>
      <c r="M47" s="232">
        <v>-1620137</v>
      </c>
    </row>
    <row r="48" spans="1:13" ht="15" customHeight="1" x14ac:dyDescent="0.5">
      <c r="A48" s="56"/>
      <c r="B48" s="64" t="s">
        <v>85</v>
      </c>
      <c r="C48" s="64"/>
      <c r="E48" s="146"/>
      <c r="F48" s="146"/>
      <c r="G48" s="232">
        <v>10717900</v>
      </c>
      <c r="H48" s="232"/>
      <c r="I48" s="232">
        <v>7610017</v>
      </c>
      <c r="J48" s="232"/>
      <c r="K48" s="232">
        <v>3773269</v>
      </c>
      <c r="L48" s="232"/>
      <c r="M48" s="232">
        <v>5014344</v>
      </c>
    </row>
    <row r="49" spans="1:13" ht="15" customHeight="1" x14ac:dyDescent="0.5">
      <c r="A49" s="56"/>
      <c r="B49" s="64" t="s">
        <v>86</v>
      </c>
      <c r="C49" s="64"/>
      <c r="E49" s="146"/>
      <c r="F49" s="146"/>
      <c r="G49" s="234">
        <v>-17557282</v>
      </c>
      <c r="H49" s="232"/>
      <c r="I49" s="234">
        <v>-23011554</v>
      </c>
      <c r="J49" s="232"/>
      <c r="K49" s="234">
        <v>-4690472</v>
      </c>
      <c r="L49" s="232"/>
      <c r="M49" s="234">
        <v>-4770650</v>
      </c>
    </row>
    <row r="50" spans="1:13" ht="8.1" customHeight="1" x14ac:dyDescent="0.5">
      <c r="A50" s="56"/>
      <c r="B50" s="64"/>
      <c r="C50" s="64"/>
      <c r="E50" s="146"/>
      <c r="F50" s="146"/>
      <c r="G50" s="199"/>
      <c r="H50" s="199"/>
      <c r="I50" s="199"/>
      <c r="J50" s="199"/>
      <c r="K50" s="232"/>
      <c r="L50" s="199"/>
      <c r="M50" s="199"/>
    </row>
    <row r="51" spans="1:13" ht="15" customHeight="1" x14ac:dyDescent="0.5">
      <c r="A51" s="56" t="s">
        <v>150</v>
      </c>
      <c r="B51" s="56"/>
      <c r="C51" s="64"/>
      <c r="E51" s="146"/>
      <c r="F51" s="146"/>
      <c r="G51" s="200">
        <f>SUM(G45:G49)</f>
        <v>101535995</v>
      </c>
      <c r="H51" s="199"/>
      <c r="I51" s="200">
        <f>SUM(I45:I49)</f>
        <v>52674331</v>
      </c>
      <c r="J51" s="199"/>
      <c r="K51" s="200">
        <f>SUM(K45:K49)</f>
        <v>15372573</v>
      </c>
      <c r="L51" s="199"/>
      <c r="M51" s="200">
        <f>SUM(M45:M49)</f>
        <v>-7112174</v>
      </c>
    </row>
    <row r="52" spans="1:13" ht="15" customHeight="1" x14ac:dyDescent="0.5">
      <c r="A52" s="56"/>
      <c r="B52" s="56"/>
      <c r="C52" s="64"/>
      <c r="E52" s="146"/>
      <c r="F52" s="146"/>
      <c r="G52" s="30"/>
      <c r="H52" s="30"/>
      <c r="I52" s="30"/>
      <c r="J52" s="30"/>
      <c r="K52" s="30"/>
      <c r="L52" s="30"/>
      <c r="M52" s="30"/>
    </row>
    <row r="53" spans="1:13" ht="15" customHeight="1" x14ac:dyDescent="0.5">
      <c r="B53" s="51"/>
      <c r="C53" s="51"/>
      <c r="D53" s="51"/>
      <c r="E53" s="146"/>
      <c r="F53" s="146"/>
      <c r="G53" s="47"/>
      <c r="H53" s="47"/>
      <c r="I53" s="47"/>
      <c r="J53" s="47"/>
      <c r="K53" s="47"/>
      <c r="L53" s="47"/>
      <c r="M53" s="47"/>
    </row>
    <row r="54" spans="1:13" ht="15" customHeight="1" x14ac:dyDescent="0.5">
      <c r="F54" s="140"/>
      <c r="G54" s="30"/>
      <c r="H54" s="30"/>
      <c r="I54" s="30"/>
      <c r="J54" s="30"/>
      <c r="K54" s="30"/>
      <c r="L54" s="30"/>
      <c r="M54" s="30"/>
    </row>
    <row r="55" spans="1:13" ht="5.25" customHeight="1" x14ac:dyDescent="0.5">
      <c r="F55" s="140"/>
      <c r="G55" s="30"/>
      <c r="H55" s="30"/>
      <c r="I55" s="30"/>
      <c r="J55" s="30"/>
      <c r="K55" s="30"/>
      <c r="L55" s="30"/>
      <c r="M55" s="30"/>
    </row>
    <row r="56" spans="1:13" ht="21.95" customHeight="1" x14ac:dyDescent="0.5">
      <c r="A56" s="261" t="str">
        <f>+'3-5'!A55:M55</f>
        <v>The accompanying notes on pages 11 to 47 are an integral part of these consolidated and company financial statements.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</row>
    <row r="57" spans="1:13" ht="15" customHeight="1" x14ac:dyDescent="0.5">
      <c r="A57" s="148"/>
      <c r="B57" s="149"/>
      <c r="C57" s="149"/>
      <c r="D57" s="149"/>
      <c r="E57" s="149"/>
      <c r="F57" s="149"/>
      <c r="G57" s="150"/>
      <c r="H57" s="150"/>
      <c r="I57" s="150"/>
      <c r="J57" s="150"/>
      <c r="K57" s="150"/>
      <c r="L57" s="150"/>
      <c r="M57" s="145">
        <v>9</v>
      </c>
    </row>
    <row r="58" spans="1:13" ht="15" customHeight="1" x14ac:dyDescent="0.5">
      <c r="A58" s="44" t="str">
        <f>+A1</f>
        <v>Matching Maximize Solution Public Company Limited</v>
      </c>
      <c r="B58" s="44"/>
      <c r="C58" s="44"/>
      <c r="D58" s="44"/>
      <c r="E58" s="45"/>
      <c r="F58" s="46"/>
      <c r="G58" s="19"/>
      <c r="H58" s="19"/>
      <c r="I58" s="19"/>
      <c r="J58" s="19"/>
      <c r="K58" s="151"/>
      <c r="L58" s="19"/>
      <c r="M58" s="151"/>
    </row>
    <row r="59" spans="1:13" ht="15" customHeight="1" x14ac:dyDescent="0.5">
      <c r="A59" s="44" t="s">
        <v>192</v>
      </c>
      <c r="B59" s="44"/>
      <c r="C59" s="44"/>
      <c r="D59" s="44"/>
      <c r="E59" s="45"/>
      <c r="F59" s="46"/>
      <c r="G59" s="19"/>
      <c r="H59" s="19"/>
      <c r="I59" s="19"/>
      <c r="J59" s="19"/>
      <c r="K59" s="151"/>
      <c r="L59" s="19"/>
      <c r="M59" s="151"/>
    </row>
    <row r="60" spans="1:13" ht="15" customHeight="1" x14ac:dyDescent="0.5">
      <c r="A60" s="142" t="str">
        <f>A3</f>
        <v>For the years ended 31 December 2012 and 2011</v>
      </c>
      <c r="B60" s="142"/>
      <c r="C60" s="142"/>
      <c r="D60" s="142"/>
      <c r="E60" s="52"/>
      <c r="F60" s="143"/>
      <c r="G60" s="27"/>
      <c r="H60" s="27"/>
      <c r="I60" s="27"/>
      <c r="J60" s="27"/>
      <c r="K60" s="152"/>
      <c r="L60" s="27"/>
      <c r="M60" s="152"/>
    </row>
    <row r="61" spans="1:13" s="70" customFormat="1" ht="15" customHeight="1" x14ac:dyDescent="0.5">
      <c r="A61" s="44"/>
      <c r="B61" s="44"/>
      <c r="C61" s="44"/>
      <c r="D61" s="44"/>
      <c r="E61" s="45"/>
      <c r="F61" s="46"/>
      <c r="G61" s="19"/>
      <c r="H61" s="19"/>
      <c r="I61" s="19"/>
      <c r="J61" s="19"/>
      <c r="K61" s="151"/>
      <c r="L61" s="19"/>
      <c r="M61" s="151"/>
    </row>
    <row r="62" spans="1:13" s="70" customFormat="1" ht="15" customHeight="1" x14ac:dyDescent="0.5">
      <c r="A62" s="44"/>
      <c r="B62" s="44"/>
      <c r="C62" s="44"/>
      <c r="D62" s="44"/>
      <c r="E62" s="45"/>
      <c r="F62" s="46"/>
      <c r="G62" s="19"/>
      <c r="H62" s="19"/>
      <c r="I62" s="19"/>
      <c r="J62" s="19"/>
      <c r="K62" s="151"/>
      <c r="L62" s="19"/>
      <c r="M62" s="151"/>
    </row>
    <row r="63" spans="1:13" s="48" customFormat="1" ht="15" customHeight="1" x14ac:dyDescent="0.5">
      <c r="A63" s="71"/>
      <c r="B63" s="71"/>
      <c r="C63" s="71"/>
      <c r="D63" s="71"/>
      <c r="E63" s="144"/>
      <c r="F63" s="144"/>
      <c r="G63" s="374" t="s">
        <v>5</v>
      </c>
      <c r="H63" s="374"/>
      <c r="I63" s="374"/>
      <c r="J63" s="145"/>
      <c r="K63" s="374" t="s">
        <v>6</v>
      </c>
      <c r="L63" s="374"/>
      <c r="M63" s="374"/>
    </row>
    <row r="64" spans="1:13" s="48" customFormat="1" ht="15" customHeight="1" x14ac:dyDescent="0.5">
      <c r="A64" s="71"/>
      <c r="B64" s="71"/>
      <c r="C64" s="71"/>
      <c r="D64" s="71"/>
      <c r="E64" s="144"/>
      <c r="F64" s="144"/>
      <c r="G64" s="225" t="s">
        <v>36</v>
      </c>
      <c r="H64" s="226"/>
      <c r="I64" s="225" t="s">
        <v>30</v>
      </c>
      <c r="J64" s="227"/>
      <c r="K64" s="225" t="s">
        <v>36</v>
      </c>
      <c r="L64" s="226"/>
      <c r="M64" s="225" t="s">
        <v>30</v>
      </c>
    </row>
    <row r="65" spans="1:13" s="48" customFormat="1" ht="15" customHeight="1" x14ac:dyDescent="0.5">
      <c r="E65" s="52" t="s">
        <v>0</v>
      </c>
      <c r="F65" s="53"/>
      <c r="G65" s="228" t="s">
        <v>55</v>
      </c>
      <c r="H65" s="229"/>
      <c r="I65" s="228" t="s">
        <v>55</v>
      </c>
      <c r="J65" s="229"/>
      <c r="K65" s="228" t="s">
        <v>55</v>
      </c>
      <c r="L65" s="229"/>
      <c r="M65" s="228" t="s">
        <v>55</v>
      </c>
    </row>
    <row r="66" spans="1:13" s="48" customFormat="1" ht="15" customHeight="1" x14ac:dyDescent="0.5">
      <c r="E66" s="45"/>
      <c r="F66" s="53"/>
      <c r="G66" s="230"/>
      <c r="H66" s="229"/>
      <c r="I66" s="230"/>
      <c r="J66" s="229"/>
      <c r="K66" s="230"/>
      <c r="L66" s="229"/>
      <c r="M66" s="230"/>
    </row>
    <row r="67" spans="1:13" ht="15" customHeight="1" x14ac:dyDescent="0.5">
      <c r="A67" s="72" t="s">
        <v>38</v>
      </c>
      <c r="B67" s="56"/>
      <c r="C67" s="56"/>
      <c r="D67" s="44"/>
      <c r="E67" s="144"/>
      <c r="F67" s="46"/>
      <c r="G67" s="57"/>
      <c r="H67" s="58"/>
      <c r="I67" s="57"/>
      <c r="J67" s="58"/>
      <c r="K67" s="57"/>
      <c r="L67" s="58"/>
      <c r="M67" s="57"/>
    </row>
    <row r="68" spans="1:13" ht="15" customHeight="1" x14ac:dyDescent="0.5">
      <c r="A68" s="64" t="s">
        <v>89</v>
      </c>
      <c r="B68" s="56"/>
      <c r="C68" s="56"/>
      <c r="D68" s="44"/>
      <c r="E68" s="144"/>
      <c r="F68" s="46"/>
      <c r="G68" s="154" t="s">
        <v>160</v>
      </c>
      <c r="H68" s="154"/>
      <c r="I68" s="154">
        <v>-30477036</v>
      </c>
      <c r="J68" s="154"/>
      <c r="K68" s="154" t="s">
        <v>160</v>
      </c>
      <c r="L68" s="154"/>
      <c r="M68" s="154">
        <v>-20000000</v>
      </c>
    </row>
    <row r="69" spans="1:13" ht="15" customHeight="1" x14ac:dyDescent="0.5">
      <c r="A69" s="64" t="s">
        <v>155</v>
      </c>
      <c r="B69" s="56"/>
      <c r="C69" s="56"/>
      <c r="D69" s="44"/>
      <c r="E69" s="144"/>
      <c r="F69" s="46"/>
      <c r="G69" s="154">
        <v>31523377</v>
      </c>
      <c r="H69" s="154"/>
      <c r="I69" s="154" t="s">
        <v>160</v>
      </c>
      <c r="J69" s="154"/>
      <c r="K69" s="154">
        <v>20000000</v>
      </c>
      <c r="L69" s="154"/>
      <c r="M69" s="154" t="s">
        <v>160</v>
      </c>
    </row>
    <row r="70" spans="1:13" ht="15" customHeight="1" x14ac:dyDescent="0.5">
      <c r="A70" s="64" t="s">
        <v>90</v>
      </c>
      <c r="B70" s="56"/>
      <c r="C70" s="56"/>
      <c r="D70" s="44"/>
      <c r="E70" s="144">
        <v>29.5</v>
      </c>
      <c r="F70" s="46"/>
      <c r="G70" s="154" t="s">
        <v>160</v>
      </c>
      <c r="H70" s="154"/>
      <c r="I70" s="154" t="s">
        <v>160</v>
      </c>
      <c r="J70" s="154"/>
      <c r="K70" s="154">
        <v>-23770000</v>
      </c>
      <c r="L70" s="154"/>
      <c r="M70" s="154">
        <v>-16650000</v>
      </c>
    </row>
    <row r="71" spans="1:13" ht="15" customHeight="1" x14ac:dyDescent="0.5">
      <c r="A71" s="64" t="s">
        <v>136</v>
      </c>
      <c r="B71" s="56"/>
      <c r="C71" s="56"/>
      <c r="D71" s="44"/>
      <c r="E71" s="144"/>
      <c r="F71" s="46"/>
      <c r="G71" s="154" t="s">
        <v>160</v>
      </c>
      <c r="H71" s="154"/>
      <c r="I71" s="154" t="s">
        <v>160</v>
      </c>
      <c r="J71" s="154"/>
      <c r="K71" s="154" t="s">
        <v>160</v>
      </c>
      <c r="L71" s="154"/>
      <c r="M71" s="154">
        <v>-68000000</v>
      </c>
    </row>
    <row r="72" spans="1:13" ht="15" customHeight="1" x14ac:dyDescent="0.5">
      <c r="A72" s="56" t="s">
        <v>200</v>
      </c>
      <c r="B72" s="56"/>
      <c r="E72" s="144">
        <v>12</v>
      </c>
      <c r="F72" s="46"/>
      <c r="G72" s="231" t="s">
        <v>160</v>
      </c>
      <c r="H72" s="231"/>
      <c r="I72" s="231" t="s">
        <v>160</v>
      </c>
      <c r="J72" s="231"/>
      <c r="K72" s="231">
        <v>7000000</v>
      </c>
      <c r="L72" s="231"/>
      <c r="M72" s="231" t="s">
        <v>160</v>
      </c>
    </row>
    <row r="73" spans="1:13" ht="15" customHeight="1" x14ac:dyDescent="0.5">
      <c r="A73" s="64" t="s">
        <v>91</v>
      </c>
      <c r="B73" s="56"/>
      <c r="C73" s="56"/>
      <c r="D73" s="153"/>
      <c r="E73" s="144">
        <v>29.5</v>
      </c>
      <c r="F73" s="162"/>
      <c r="G73" s="154" t="s">
        <v>160</v>
      </c>
      <c r="H73" s="154"/>
      <c r="I73" s="154" t="s">
        <v>160</v>
      </c>
      <c r="J73" s="154"/>
      <c r="K73" s="154">
        <v>26950000</v>
      </c>
      <c r="L73" s="154"/>
      <c r="M73" s="154">
        <v>74500000</v>
      </c>
    </row>
    <row r="74" spans="1:13" ht="15" customHeight="1" x14ac:dyDescent="0.5">
      <c r="A74" s="64" t="s">
        <v>92</v>
      </c>
      <c r="B74" s="56"/>
      <c r="C74" s="56"/>
      <c r="D74" s="153"/>
      <c r="E74" s="144">
        <v>15</v>
      </c>
      <c r="F74" s="162"/>
      <c r="G74" s="154">
        <v>-51287839</v>
      </c>
      <c r="H74" s="154"/>
      <c r="I74" s="154">
        <v>-36210955</v>
      </c>
      <c r="J74" s="154"/>
      <c r="K74" s="154" t="s">
        <v>160</v>
      </c>
      <c r="L74" s="154"/>
      <c r="M74" s="154" t="s">
        <v>160</v>
      </c>
    </row>
    <row r="75" spans="1:13" ht="15" customHeight="1" x14ac:dyDescent="0.5">
      <c r="A75" s="64" t="s">
        <v>93</v>
      </c>
      <c r="B75" s="56"/>
      <c r="C75" s="56"/>
      <c r="D75" s="153"/>
      <c r="E75" s="144">
        <v>14</v>
      </c>
      <c r="F75" s="162"/>
      <c r="G75" s="154">
        <v>-4729995</v>
      </c>
      <c r="H75" s="154"/>
      <c r="I75" s="154">
        <v>-7928808</v>
      </c>
      <c r="J75" s="154"/>
      <c r="K75" s="154">
        <v>-1063413</v>
      </c>
      <c r="L75" s="154"/>
      <c r="M75" s="154">
        <v>-9121400</v>
      </c>
    </row>
    <row r="76" spans="1:13" ht="15" customHeight="1" x14ac:dyDescent="0.5">
      <c r="A76" s="64" t="s">
        <v>94</v>
      </c>
      <c r="B76" s="56"/>
      <c r="C76" s="56"/>
      <c r="D76" s="153"/>
      <c r="E76" s="144"/>
      <c r="F76" s="162"/>
      <c r="G76" s="154">
        <v>3024079</v>
      </c>
      <c r="H76" s="154"/>
      <c r="I76" s="154">
        <v>1009429</v>
      </c>
      <c r="J76" s="154"/>
      <c r="K76" s="154" t="s">
        <v>160</v>
      </c>
      <c r="L76" s="154"/>
      <c r="M76" s="154" t="s">
        <v>160</v>
      </c>
    </row>
    <row r="77" spans="1:13" ht="15" customHeight="1" x14ac:dyDescent="0.5">
      <c r="A77" s="64" t="s">
        <v>95</v>
      </c>
      <c r="B77" s="56"/>
      <c r="C77" s="56"/>
      <c r="D77" s="153"/>
      <c r="E77" s="144"/>
      <c r="F77" s="162"/>
      <c r="G77" s="154">
        <v>1773402</v>
      </c>
      <c r="H77" s="154"/>
      <c r="I77" s="154">
        <v>456818</v>
      </c>
      <c r="J77" s="154"/>
      <c r="K77" s="154">
        <v>243027</v>
      </c>
      <c r="L77" s="154"/>
      <c r="M77" s="154">
        <v>872612</v>
      </c>
    </row>
    <row r="78" spans="1:13" ht="15" customHeight="1" x14ac:dyDescent="0.5">
      <c r="A78" s="64" t="s">
        <v>96</v>
      </c>
      <c r="B78" s="56"/>
      <c r="C78" s="56"/>
      <c r="D78" s="153"/>
      <c r="E78" s="144">
        <v>16</v>
      </c>
      <c r="F78" s="162"/>
      <c r="G78" s="154">
        <v>-941300</v>
      </c>
      <c r="H78" s="154"/>
      <c r="I78" s="154">
        <v>-321590</v>
      </c>
      <c r="J78" s="154"/>
      <c r="K78" s="154">
        <v>-68800</v>
      </c>
      <c r="L78" s="154"/>
      <c r="M78" s="154">
        <v>-69990</v>
      </c>
    </row>
    <row r="79" spans="1:13" ht="15" customHeight="1" x14ac:dyDescent="0.5">
      <c r="A79" s="64" t="s">
        <v>97</v>
      </c>
      <c r="B79" s="56"/>
      <c r="C79" s="56"/>
      <c r="D79" s="153"/>
      <c r="E79" s="144"/>
      <c r="F79" s="162"/>
      <c r="G79" s="154">
        <v>959285</v>
      </c>
      <c r="H79" s="154"/>
      <c r="I79" s="154">
        <v>241129</v>
      </c>
      <c r="J79" s="154"/>
      <c r="K79" s="154">
        <v>509537</v>
      </c>
      <c r="L79" s="154"/>
      <c r="M79" s="154">
        <v>64801</v>
      </c>
    </row>
    <row r="80" spans="1:13" ht="15" customHeight="1" x14ac:dyDescent="0.5">
      <c r="A80" s="64" t="s">
        <v>98</v>
      </c>
      <c r="B80" s="56"/>
      <c r="C80" s="56"/>
      <c r="D80" s="153"/>
      <c r="E80" s="144"/>
      <c r="F80" s="162"/>
      <c r="G80" s="154" t="s">
        <v>160</v>
      </c>
      <c r="H80" s="154"/>
      <c r="I80" s="154" t="s">
        <v>160</v>
      </c>
      <c r="J80" s="154"/>
      <c r="K80" s="154">
        <v>5806451</v>
      </c>
      <c r="L80" s="154"/>
      <c r="M80" s="154">
        <v>10134619</v>
      </c>
    </row>
    <row r="81" spans="1:13" ht="15" customHeight="1" x14ac:dyDescent="0.5">
      <c r="A81" s="64" t="s">
        <v>142</v>
      </c>
      <c r="B81" s="56"/>
      <c r="C81" s="56"/>
      <c r="D81" s="153"/>
      <c r="E81" s="144"/>
      <c r="F81" s="162"/>
      <c r="G81" s="163" t="s">
        <v>160</v>
      </c>
      <c r="H81" s="154"/>
      <c r="I81" s="163" t="s">
        <v>160</v>
      </c>
      <c r="J81" s="154"/>
      <c r="K81" s="163">
        <v>626975</v>
      </c>
      <c r="L81" s="154"/>
      <c r="M81" s="163">
        <v>35696385</v>
      </c>
    </row>
    <row r="82" spans="1:13" s="48" customFormat="1" ht="8.1" customHeight="1" x14ac:dyDescent="0.5">
      <c r="A82" s="64"/>
      <c r="B82" s="56"/>
      <c r="E82" s="140"/>
      <c r="F82" s="140"/>
      <c r="G82" s="195"/>
      <c r="H82" s="195"/>
      <c r="I82" s="195"/>
      <c r="J82" s="195"/>
      <c r="K82" s="195"/>
      <c r="L82" s="195"/>
      <c r="M82" s="195"/>
    </row>
    <row r="83" spans="1:13" ht="15" customHeight="1" x14ac:dyDescent="0.5">
      <c r="A83" s="64" t="s">
        <v>149</v>
      </c>
      <c r="B83" s="56"/>
      <c r="C83" s="56"/>
      <c r="D83" s="153"/>
      <c r="E83" s="144"/>
      <c r="F83" s="162"/>
      <c r="G83" s="201">
        <f>SUM(G68:G80)</f>
        <v>-19678991</v>
      </c>
      <c r="H83" s="202"/>
      <c r="I83" s="201">
        <f>SUM(I68:I81)</f>
        <v>-73231013</v>
      </c>
      <c r="J83" s="202"/>
      <c r="K83" s="201">
        <f>SUM(K68:K81)</f>
        <v>36233777</v>
      </c>
      <c r="L83" s="202"/>
      <c r="M83" s="201">
        <f>SUM(M68:M81)</f>
        <v>7427027</v>
      </c>
    </row>
    <row r="84" spans="1:13" ht="15" customHeight="1" x14ac:dyDescent="0.5">
      <c r="A84" s="56"/>
      <c r="B84" s="56"/>
      <c r="E84" s="144"/>
      <c r="F84" s="46"/>
      <c r="G84" s="203"/>
      <c r="H84" s="195"/>
      <c r="I84" s="203"/>
      <c r="J84" s="204"/>
      <c r="K84" s="198"/>
      <c r="L84" s="195"/>
      <c r="M84" s="198"/>
    </row>
    <row r="85" spans="1:13" ht="15" customHeight="1" x14ac:dyDescent="0.5">
      <c r="A85" s="128" t="s">
        <v>4</v>
      </c>
      <c r="B85" s="56"/>
      <c r="E85" s="144"/>
      <c r="F85" s="46"/>
      <c r="G85" s="203"/>
      <c r="H85" s="195"/>
      <c r="I85" s="203"/>
      <c r="J85" s="204"/>
      <c r="K85" s="198"/>
      <c r="L85" s="195"/>
      <c r="M85" s="198"/>
    </row>
    <row r="86" spans="1:13" ht="15" customHeight="1" x14ac:dyDescent="0.5">
      <c r="A86" s="56" t="s">
        <v>64</v>
      </c>
      <c r="B86" s="161"/>
      <c r="C86" s="51"/>
      <c r="D86" s="51"/>
      <c r="E86" s="147"/>
      <c r="F86" s="147"/>
      <c r="G86" s="231">
        <v>-361688</v>
      </c>
      <c r="H86" s="231"/>
      <c r="I86" s="231">
        <v>-559406</v>
      </c>
      <c r="J86" s="231"/>
      <c r="K86" s="231">
        <v>-351988</v>
      </c>
      <c r="L86" s="231"/>
      <c r="M86" s="231">
        <v>-43058</v>
      </c>
    </row>
    <row r="87" spans="1:13" ht="15" customHeight="1" x14ac:dyDescent="0.5">
      <c r="A87" s="56" t="s">
        <v>99</v>
      </c>
      <c r="B87" s="56"/>
      <c r="E87" s="144"/>
      <c r="F87" s="46"/>
    </row>
    <row r="88" spans="1:13" ht="15" customHeight="1" x14ac:dyDescent="0.5">
      <c r="A88" s="56"/>
      <c r="B88" s="56" t="s">
        <v>100</v>
      </c>
      <c r="E88" s="144">
        <v>18</v>
      </c>
      <c r="F88" s="46"/>
      <c r="G88" s="231">
        <v>-5004000</v>
      </c>
      <c r="H88" s="231"/>
      <c r="I88" s="231">
        <v>-32517743</v>
      </c>
      <c r="J88" s="231"/>
      <c r="K88" s="369" t="s">
        <v>160</v>
      </c>
      <c r="L88" s="231"/>
      <c r="M88" s="231">
        <v>-24052000</v>
      </c>
    </row>
    <row r="89" spans="1:13" ht="15" customHeight="1" x14ac:dyDescent="0.5">
      <c r="A89" s="56" t="s">
        <v>101</v>
      </c>
      <c r="B89" s="56"/>
      <c r="E89" s="144">
        <v>29.6</v>
      </c>
      <c r="F89" s="46"/>
      <c r="G89" s="231" t="s">
        <v>160</v>
      </c>
      <c r="H89" s="231"/>
      <c r="I89" s="231" t="s">
        <v>160</v>
      </c>
      <c r="J89" s="231"/>
      <c r="K89" s="231">
        <v>-7000000</v>
      </c>
      <c r="L89" s="231"/>
      <c r="M89" s="231" t="s">
        <v>160</v>
      </c>
    </row>
    <row r="90" spans="1:13" ht="15" customHeight="1" x14ac:dyDescent="0.5">
      <c r="A90" s="56" t="s">
        <v>110</v>
      </c>
      <c r="B90" s="56"/>
      <c r="E90" s="144">
        <v>18</v>
      </c>
      <c r="F90" s="46"/>
      <c r="G90" s="231">
        <v>-480571</v>
      </c>
      <c r="H90" s="231"/>
      <c r="I90" s="231">
        <v>-664756</v>
      </c>
      <c r="J90" s="231"/>
      <c r="K90" s="231">
        <v>-480571</v>
      </c>
      <c r="L90" s="231"/>
      <c r="M90" s="231">
        <v>-664756</v>
      </c>
    </row>
    <row r="91" spans="1:13" ht="15" customHeight="1" x14ac:dyDescent="0.5">
      <c r="A91" s="56" t="s">
        <v>143</v>
      </c>
      <c r="B91" s="56"/>
      <c r="E91" s="144">
        <v>27</v>
      </c>
      <c r="F91" s="46"/>
      <c r="G91" s="233">
        <v>-10365752</v>
      </c>
      <c r="H91" s="231"/>
      <c r="I91" s="233">
        <v>-18943681</v>
      </c>
      <c r="J91" s="231"/>
      <c r="K91" s="233">
        <v>-10365752</v>
      </c>
      <c r="L91" s="231"/>
      <c r="M91" s="233">
        <v>-18140066</v>
      </c>
    </row>
    <row r="92" spans="1:13" s="48" customFormat="1" ht="8.1" customHeight="1" x14ac:dyDescent="0.5">
      <c r="A92" s="64"/>
      <c r="B92" s="56"/>
      <c r="E92" s="140"/>
      <c r="F92" s="140"/>
      <c r="G92" s="195"/>
      <c r="H92" s="195"/>
      <c r="I92" s="195"/>
      <c r="J92" s="195"/>
      <c r="K92" s="195"/>
      <c r="L92" s="195"/>
      <c r="M92" s="195"/>
    </row>
    <row r="93" spans="1:13" ht="15" customHeight="1" x14ac:dyDescent="0.5">
      <c r="A93" s="56" t="s">
        <v>125</v>
      </c>
      <c r="B93" s="56"/>
      <c r="E93" s="144"/>
      <c r="F93" s="46"/>
      <c r="G93" s="206">
        <f>SUM(G86:G91)</f>
        <v>-16212011</v>
      </c>
      <c r="H93" s="195"/>
      <c r="I93" s="206">
        <f>SUM(I86:I91)</f>
        <v>-52685586</v>
      </c>
      <c r="J93" s="204"/>
      <c r="K93" s="206">
        <f>SUM(K86:K91)</f>
        <v>-18198311</v>
      </c>
      <c r="L93" s="195"/>
      <c r="M93" s="206">
        <f>SUM(M86:M91)</f>
        <v>-42899880</v>
      </c>
    </row>
    <row r="94" spans="1:13" ht="15" customHeight="1" x14ac:dyDescent="0.5">
      <c r="A94" s="56"/>
      <c r="B94" s="56"/>
      <c r="E94" s="144"/>
      <c r="F94" s="46"/>
      <c r="G94" s="203"/>
      <c r="H94" s="195"/>
      <c r="I94" s="203"/>
      <c r="J94" s="204"/>
      <c r="K94" s="198"/>
      <c r="L94" s="195"/>
      <c r="M94" s="198"/>
    </row>
    <row r="95" spans="1:13" ht="15" customHeight="1" x14ac:dyDescent="0.5">
      <c r="A95" s="128" t="s">
        <v>102</v>
      </c>
      <c r="B95" s="56"/>
      <c r="E95" s="144"/>
      <c r="F95" s="46"/>
      <c r="G95" s="231">
        <f t="shared" ref="G95:M95" si="0">+G83+G93+G51</f>
        <v>65644993</v>
      </c>
      <c r="H95" s="231">
        <f t="shared" si="0"/>
        <v>0</v>
      </c>
      <c r="I95" s="231">
        <f t="shared" si="0"/>
        <v>-73242268</v>
      </c>
      <c r="J95" s="231">
        <f t="shared" si="0"/>
        <v>0</v>
      </c>
      <c r="K95" s="231">
        <f t="shared" si="0"/>
        <v>33408039</v>
      </c>
      <c r="L95" s="231">
        <f t="shared" si="0"/>
        <v>0</v>
      </c>
      <c r="M95" s="231">
        <f t="shared" si="0"/>
        <v>-42585027</v>
      </c>
    </row>
    <row r="96" spans="1:13" ht="15" customHeight="1" x14ac:dyDescent="0.5">
      <c r="A96" s="56" t="s">
        <v>103</v>
      </c>
      <c r="B96" s="56"/>
      <c r="E96" s="144"/>
      <c r="F96" s="46"/>
      <c r="G96" s="233">
        <v>72081520</v>
      </c>
      <c r="H96" s="231"/>
      <c r="I96" s="233">
        <v>145323788</v>
      </c>
      <c r="J96" s="231"/>
      <c r="K96" s="233">
        <v>33022085</v>
      </c>
      <c r="L96" s="231"/>
      <c r="M96" s="233">
        <v>75607112</v>
      </c>
    </row>
    <row r="97" spans="1:13" ht="8.1" customHeight="1" x14ac:dyDescent="0.5">
      <c r="A97" s="56"/>
      <c r="B97" s="56"/>
      <c r="E97" s="144"/>
      <c r="F97" s="46"/>
      <c r="G97" s="204"/>
      <c r="H97" s="195"/>
      <c r="I97" s="204"/>
      <c r="J97" s="204"/>
      <c r="K97" s="195"/>
      <c r="L97" s="195"/>
      <c r="M97" s="195"/>
    </row>
    <row r="98" spans="1:13" ht="15" customHeight="1" thickBot="1" x14ac:dyDescent="0.55000000000000004">
      <c r="A98" s="128" t="s">
        <v>104</v>
      </c>
      <c r="B98" s="56"/>
      <c r="E98" s="144"/>
      <c r="F98" s="46"/>
      <c r="G98" s="207">
        <f>SUM(G95:G97)</f>
        <v>137726513</v>
      </c>
      <c r="H98" s="195"/>
      <c r="I98" s="207">
        <f>SUM(I95:I97)</f>
        <v>72081520</v>
      </c>
      <c r="J98" s="204"/>
      <c r="K98" s="207">
        <f>SUM(K95:K97)</f>
        <v>66430124</v>
      </c>
      <c r="L98" s="195"/>
      <c r="M98" s="207">
        <f>SUM(M95:M97)</f>
        <v>33022085</v>
      </c>
    </row>
    <row r="99" spans="1:13" ht="15" customHeight="1" thickTop="1" x14ac:dyDescent="0.5">
      <c r="A99" s="128"/>
      <c r="B99" s="56"/>
      <c r="E99" s="144"/>
      <c r="F99" s="46"/>
      <c r="G99" s="204"/>
      <c r="H99" s="195"/>
      <c r="I99" s="204"/>
      <c r="J99" s="204"/>
      <c r="K99" s="204"/>
      <c r="L99" s="195"/>
      <c r="M99" s="204"/>
    </row>
    <row r="100" spans="1:13" ht="15" customHeight="1" x14ac:dyDescent="0.5">
      <c r="A100" s="56"/>
      <c r="B100" s="56"/>
      <c r="E100" s="144"/>
      <c r="F100" s="46"/>
      <c r="G100" s="204"/>
      <c r="H100" s="195"/>
      <c r="I100" s="204"/>
      <c r="J100" s="204"/>
      <c r="K100" s="204"/>
      <c r="L100" s="195"/>
      <c r="M100" s="204"/>
    </row>
    <row r="101" spans="1:13" ht="15" customHeight="1" x14ac:dyDescent="0.5">
      <c r="A101" s="128" t="s">
        <v>105</v>
      </c>
      <c r="B101" s="56"/>
      <c r="E101" s="144"/>
      <c r="F101" s="46"/>
      <c r="G101" s="204"/>
      <c r="H101" s="195"/>
      <c r="I101" s="204"/>
      <c r="J101" s="204"/>
      <c r="K101" s="204"/>
      <c r="L101" s="195"/>
      <c r="M101" s="204"/>
    </row>
    <row r="102" spans="1:13" ht="8.1" customHeight="1" x14ac:dyDescent="0.5">
      <c r="A102" s="56"/>
      <c r="B102" s="56"/>
      <c r="E102" s="144"/>
      <c r="F102" s="46"/>
      <c r="G102" s="204"/>
      <c r="H102" s="195"/>
      <c r="I102" s="204"/>
      <c r="J102" s="204"/>
      <c r="K102" s="195"/>
      <c r="L102" s="195"/>
      <c r="M102" s="195"/>
    </row>
    <row r="103" spans="1:13" ht="15" customHeight="1" x14ac:dyDescent="0.5">
      <c r="A103" s="56" t="s">
        <v>156</v>
      </c>
      <c r="B103" s="56"/>
      <c r="E103" s="144"/>
      <c r="F103" s="46"/>
      <c r="G103" s="208"/>
      <c r="H103" s="208"/>
      <c r="I103" s="208"/>
      <c r="J103" s="208"/>
      <c r="K103" s="208"/>
      <c r="L103" s="208"/>
      <c r="M103" s="208"/>
    </row>
    <row r="104" spans="1:13" ht="15" customHeight="1" x14ac:dyDescent="0.5">
      <c r="B104" s="47" t="s">
        <v>157</v>
      </c>
      <c r="G104" s="194">
        <v>178072</v>
      </c>
      <c r="H104" s="194"/>
      <c r="I104" s="194">
        <v>0</v>
      </c>
      <c r="J104" s="209"/>
      <c r="K104" s="194">
        <v>56154</v>
      </c>
      <c r="L104" s="194"/>
      <c r="M104" s="194">
        <v>0</v>
      </c>
    </row>
    <row r="105" spans="1:13" ht="15" customHeight="1" x14ac:dyDescent="0.5">
      <c r="A105" s="56" t="s">
        <v>158</v>
      </c>
      <c r="B105" s="56"/>
      <c r="E105" s="144"/>
      <c r="F105" s="46"/>
      <c r="G105" s="205"/>
      <c r="H105" s="205"/>
      <c r="I105" s="205"/>
      <c r="J105" s="205"/>
      <c r="K105" s="205"/>
      <c r="L105" s="205"/>
      <c r="M105" s="205"/>
    </row>
    <row r="106" spans="1:13" ht="15" customHeight="1" x14ac:dyDescent="0.5">
      <c r="B106" s="51" t="s">
        <v>159</v>
      </c>
      <c r="C106" s="51"/>
      <c r="D106" s="51"/>
      <c r="F106" s="140"/>
      <c r="G106" s="194">
        <v>14623113</v>
      </c>
      <c r="H106" s="235"/>
      <c r="I106" s="193">
        <v>895179</v>
      </c>
      <c r="J106" s="209"/>
      <c r="K106" s="194" t="s">
        <v>160</v>
      </c>
      <c r="L106" s="194"/>
      <c r="M106" s="194">
        <v>0</v>
      </c>
    </row>
    <row r="107" spans="1:13" ht="15" customHeight="1" x14ac:dyDescent="0.5">
      <c r="F107" s="140"/>
      <c r="G107" s="30"/>
      <c r="H107" s="30"/>
      <c r="I107" s="30"/>
      <c r="J107" s="30"/>
      <c r="K107" s="30"/>
      <c r="L107" s="30"/>
      <c r="M107" s="30"/>
    </row>
    <row r="108" spans="1:13" ht="15" customHeight="1" x14ac:dyDescent="0.5">
      <c r="B108" s="51"/>
      <c r="C108" s="51"/>
      <c r="D108" s="51"/>
      <c r="F108" s="140"/>
      <c r="G108" s="30"/>
      <c r="H108" s="30"/>
      <c r="I108" s="30"/>
      <c r="J108" s="30"/>
      <c r="K108" s="30"/>
      <c r="L108" s="30"/>
      <c r="M108" s="30"/>
    </row>
    <row r="109" spans="1:13" ht="15" customHeight="1" x14ac:dyDescent="0.5">
      <c r="B109" s="51"/>
      <c r="C109" s="51"/>
      <c r="D109" s="51"/>
      <c r="F109" s="140"/>
      <c r="G109" s="30"/>
      <c r="H109" s="30"/>
      <c r="I109" s="30"/>
      <c r="J109" s="30"/>
      <c r="K109" s="30"/>
      <c r="L109" s="30"/>
      <c r="M109" s="30"/>
    </row>
    <row r="110" spans="1:13" ht="15" customHeight="1" x14ac:dyDescent="0.5">
      <c r="B110" s="51"/>
      <c r="C110" s="51"/>
      <c r="D110" s="51"/>
      <c r="F110" s="140"/>
      <c r="G110" s="30"/>
      <c r="H110" s="30"/>
      <c r="I110" s="30"/>
      <c r="J110" s="30"/>
      <c r="K110" s="30"/>
      <c r="L110" s="30"/>
      <c r="M110" s="30"/>
    </row>
    <row r="111" spans="1:13" ht="15" customHeight="1" x14ac:dyDescent="0.5">
      <c r="B111" s="51"/>
      <c r="C111" s="51"/>
      <c r="D111" s="51"/>
      <c r="F111" s="140"/>
      <c r="G111" s="30"/>
      <c r="H111" s="30"/>
      <c r="I111" s="30"/>
      <c r="J111" s="30"/>
      <c r="K111" s="30"/>
      <c r="L111" s="30"/>
      <c r="M111" s="30"/>
    </row>
    <row r="112" spans="1:13" ht="9.75" customHeight="1" x14ac:dyDescent="0.5">
      <c r="B112" s="51"/>
      <c r="C112" s="51"/>
      <c r="D112" s="51"/>
      <c r="F112" s="140"/>
      <c r="G112" s="30"/>
      <c r="H112" s="30"/>
      <c r="I112" s="30"/>
      <c r="J112" s="30"/>
      <c r="K112" s="30"/>
      <c r="L112" s="30"/>
      <c r="M112" s="30"/>
    </row>
    <row r="113" spans="1:13" ht="21.95" customHeight="1" x14ac:dyDescent="0.5">
      <c r="A113" s="261" t="str">
        <f>+A56</f>
        <v>The accompanying notes on pages 11 to 47 are an integral part of these consolidated and company financial statements.</v>
      </c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</row>
    <row r="114" spans="1:13" ht="15.95" customHeight="1" x14ac:dyDescent="0.5">
      <c r="A114" s="155"/>
      <c r="B114" s="155"/>
      <c r="C114" s="155"/>
      <c r="D114" s="155"/>
      <c r="E114" s="156"/>
      <c r="F114" s="155"/>
      <c r="G114" s="145"/>
      <c r="H114" s="145"/>
      <c r="I114" s="145"/>
      <c r="J114" s="145"/>
      <c r="K114" s="145"/>
      <c r="L114" s="145"/>
      <c r="M114" s="145">
        <v>10</v>
      </c>
    </row>
  </sheetData>
  <mergeCells count="4">
    <mergeCell ref="G63:I63"/>
    <mergeCell ref="K63:M63"/>
    <mergeCell ref="G6:I6"/>
    <mergeCell ref="K6:M6"/>
  </mergeCells>
  <phoneticPr fontId="5" type="noConversion"/>
  <pageMargins left="0.9055118110236221" right="0.51181102362204722" top="0.51181102362204722" bottom="0.39370078740157483" header="0.47244094488188981" footer="0.39370078740157483"/>
  <pageSetup paperSize="9" scale="9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3-5</vt:lpstr>
      <vt:lpstr>6</vt:lpstr>
      <vt:lpstr>7</vt:lpstr>
      <vt:lpstr>8</vt:lpstr>
      <vt:lpstr>9-10</vt:lpstr>
      <vt:lpstr>'7'!Print_Area</vt:lpstr>
      <vt:lpstr>'8'!Print_Area</vt:lpstr>
      <vt:lpstr>'9-10'!Print_Area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account-008</cp:lastModifiedBy>
  <cp:lastPrinted>2013-02-20T18:47:30Z</cp:lastPrinted>
  <dcterms:created xsi:type="dcterms:W3CDTF">2001-04-26T00:45:21Z</dcterms:created>
  <dcterms:modified xsi:type="dcterms:W3CDTF">2013-03-15T03:48:05Z</dcterms:modified>
</cp:coreProperties>
</file>